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6380" windowHeight="6972" tabRatio="896"/>
  </bookViews>
  <sheets>
    <sheet name="Accueil" sheetId="2" r:id="rId1"/>
    <sheet name="%FC" sheetId="7" r:id="rId2"/>
    <sheet name="Correspondance VMA" sheetId="6" r:id="rId3"/>
    <sheet name="Séances VMA" sheetId="44" r:id="rId4"/>
    <sheet name="Séances au seuil" sheetId="45" r:id="rId5"/>
    <sheet name="Sorties longues" sheetId="46" r:id="rId6"/>
  </sheets>
  <definedNames>
    <definedName name="_xlnm._FilterDatabase" localSheetId="0" hidden="1">Accueil!$A$1:$B$3</definedName>
    <definedName name="_xlnm.Criteria" localSheetId="0">Accueil!$A$1:$A$3</definedName>
    <definedName name="_xlnm.Extract" localSheetId="0">Accueil!#REF!</definedName>
    <definedName name="_xlnm.Print_Area" localSheetId="0">Accueil!$E$2:$K$38</definedName>
  </definedNames>
  <calcPr calcId="145621"/>
</workbook>
</file>

<file path=xl/calcChain.xml><?xml version="1.0" encoding="utf-8"?>
<calcChain xmlns="http://schemas.openxmlformats.org/spreadsheetml/2006/main">
  <c r="A15" i="2" l="1"/>
  <c r="A14" i="2"/>
  <c r="A16" i="2"/>
  <c r="A17" i="2"/>
  <c r="A18" i="2"/>
  <c r="A19" i="2"/>
  <c r="H6" i="2" l="1"/>
  <c r="A35" i="2" l="1"/>
  <c r="G23" i="7" l="1"/>
  <c r="G7" i="7"/>
  <c r="G8" i="7"/>
  <c r="G9" i="7"/>
  <c r="G10" i="7"/>
  <c r="G11" i="7"/>
  <c r="G12" i="7"/>
  <c r="G13" i="7"/>
  <c r="G14" i="7"/>
  <c r="G15" i="7"/>
  <c r="G6" i="7"/>
  <c r="G5" i="7"/>
  <c r="U23" i="6"/>
  <c r="U24" i="6"/>
  <c r="U25" i="6"/>
  <c r="U26" i="6"/>
  <c r="U27" i="6"/>
  <c r="U28" i="6"/>
  <c r="U29" i="6"/>
  <c r="U30" i="6"/>
  <c r="U31" i="6"/>
  <c r="U32" i="6"/>
  <c r="U33" i="6"/>
  <c r="U34" i="6"/>
  <c r="AC25" i="6"/>
  <c r="AC26" i="6"/>
  <c r="AC27" i="6"/>
  <c r="AC28" i="6"/>
  <c r="AC29" i="6"/>
  <c r="AC30" i="6"/>
  <c r="AC31" i="6"/>
  <c r="AC32" i="6"/>
  <c r="AC33" i="6"/>
  <c r="AC34" i="6"/>
  <c r="AC24" i="6"/>
  <c r="AC23" i="6"/>
  <c r="W23" i="6"/>
  <c r="W24" i="6"/>
  <c r="W25" i="6"/>
  <c r="W26" i="6"/>
  <c r="W27" i="6"/>
  <c r="W28" i="6"/>
  <c r="W29" i="6"/>
  <c r="W30" i="6"/>
  <c r="W31" i="6"/>
  <c r="W32" i="6"/>
  <c r="W33" i="6"/>
  <c r="W34" i="6"/>
  <c r="W9" i="6"/>
  <c r="W8" i="6"/>
  <c r="W10" i="6"/>
  <c r="W11" i="6"/>
  <c r="W12" i="6"/>
  <c r="W13" i="6"/>
  <c r="W14" i="6"/>
  <c r="W15" i="6"/>
  <c r="W16" i="6"/>
  <c r="W17" i="6"/>
  <c r="W18" i="6"/>
  <c r="W19" i="6"/>
  <c r="U13" i="6"/>
  <c r="V8" i="6"/>
  <c r="U8" i="6"/>
  <c r="U9" i="6"/>
  <c r="U10" i="6"/>
  <c r="U11" i="6"/>
  <c r="U12" i="6"/>
  <c r="U14" i="6"/>
  <c r="U15" i="6"/>
  <c r="U16" i="6"/>
  <c r="U17" i="6"/>
  <c r="U18" i="6"/>
  <c r="U19" i="6"/>
  <c r="V23" i="6"/>
  <c r="X23" i="6"/>
  <c r="Y23" i="6"/>
  <c r="Z23" i="6"/>
  <c r="AA23" i="6"/>
  <c r="AB23" i="6"/>
  <c r="V24" i="6"/>
  <c r="X24" i="6"/>
  <c r="Y24" i="6"/>
  <c r="Z24" i="6"/>
  <c r="AA24" i="6"/>
  <c r="AB24" i="6"/>
  <c r="V25" i="6"/>
  <c r="X25" i="6"/>
  <c r="Y25" i="6"/>
  <c r="Z25" i="6"/>
  <c r="AA25" i="6"/>
  <c r="AB25" i="6"/>
  <c r="V26" i="6"/>
  <c r="X26" i="6"/>
  <c r="Y26" i="6"/>
  <c r="Z26" i="6"/>
  <c r="AA26" i="6"/>
  <c r="AB26" i="6"/>
  <c r="V27" i="6"/>
  <c r="X27" i="6"/>
  <c r="Y27" i="6"/>
  <c r="Z27" i="6"/>
  <c r="AA27" i="6"/>
  <c r="AB27" i="6"/>
  <c r="V28" i="6"/>
  <c r="X28" i="6"/>
  <c r="Y28" i="6"/>
  <c r="Z28" i="6"/>
  <c r="AA28" i="6"/>
  <c r="AB28" i="6"/>
  <c r="V29" i="6"/>
  <c r="X29" i="6"/>
  <c r="Y29" i="6"/>
  <c r="Z29" i="6"/>
  <c r="AA29" i="6"/>
  <c r="AB29" i="6"/>
  <c r="V30" i="6"/>
  <c r="X30" i="6"/>
  <c r="Y30" i="6"/>
  <c r="Z30" i="6"/>
  <c r="AA30" i="6"/>
  <c r="AB30" i="6"/>
  <c r="V31" i="6"/>
  <c r="X31" i="6"/>
  <c r="Y31" i="6"/>
  <c r="Z31" i="6"/>
  <c r="AA31" i="6"/>
  <c r="AB31" i="6"/>
  <c r="V32" i="6"/>
  <c r="X32" i="6"/>
  <c r="Y32" i="6"/>
  <c r="Z32" i="6"/>
  <c r="AA32" i="6"/>
  <c r="AB32" i="6"/>
  <c r="V33" i="6"/>
  <c r="X33" i="6"/>
  <c r="Y33" i="6"/>
  <c r="Z33" i="6"/>
  <c r="AA33" i="6"/>
  <c r="AB33" i="6"/>
  <c r="V34" i="6"/>
  <c r="X34" i="6"/>
  <c r="Y34" i="6"/>
  <c r="Z34" i="6"/>
  <c r="AA34" i="6"/>
  <c r="AB34" i="6"/>
  <c r="T24" i="6"/>
  <c r="T25" i="6"/>
  <c r="T26" i="6"/>
  <c r="T27" i="6"/>
  <c r="T28" i="6"/>
  <c r="T29" i="6"/>
  <c r="T30" i="6"/>
  <c r="T31" i="6"/>
  <c r="T32" i="6"/>
  <c r="T33" i="6"/>
  <c r="T34" i="6"/>
  <c r="T23" i="6"/>
  <c r="Y9" i="6"/>
  <c r="Z9" i="6"/>
  <c r="AA9" i="6"/>
  <c r="AB9" i="6"/>
  <c r="AC9" i="6"/>
  <c r="Y10" i="6"/>
  <c r="Z10" i="6"/>
  <c r="AA10" i="6"/>
  <c r="AB10" i="6"/>
  <c r="AC10" i="6"/>
  <c r="Y11" i="6"/>
  <c r="Z11" i="6"/>
  <c r="AA11" i="6"/>
  <c r="AB11" i="6"/>
  <c r="AC11" i="6"/>
  <c r="Y12" i="6"/>
  <c r="Z12" i="6"/>
  <c r="AA12" i="6"/>
  <c r="AB12" i="6"/>
  <c r="AC12" i="6"/>
  <c r="Y13" i="6"/>
  <c r="Z13" i="6"/>
  <c r="AA13" i="6"/>
  <c r="AB13" i="6"/>
  <c r="AC13" i="6"/>
  <c r="Y14" i="6"/>
  <c r="Z14" i="6"/>
  <c r="AA14" i="6"/>
  <c r="AB14" i="6"/>
  <c r="AC14" i="6"/>
  <c r="Y15" i="6"/>
  <c r="Z15" i="6"/>
  <c r="AA15" i="6"/>
  <c r="AB15" i="6"/>
  <c r="AC15" i="6"/>
  <c r="Y16" i="6"/>
  <c r="Z16" i="6"/>
  <c r="AA16" i="6"/>
  <c r="AB16" i="6"/>
  <c r="AC16" i="6"/>
  <c r="Y17" i="6"/>
  <c r="Z17" i="6"/>
  <c r="AA17" i="6"/>
  <c r="AB17" i="6"/>
  <c r="AC17" i="6"/>
  <c r="Y18" i="6"/>
  <c r="Z18" i="6"/>
  <c r="AA18" i="6"/>
  <c r="AB18" i="6"/>
  <c r="AC18" i="6"/>
  <c r="Y19" i="6"/>
  <c r="Z19" i="6"/>
  <c r="AA19" i="6"/>
  <c r="AB19" i="6"/>
  <c r="AC19" i="6"/>
  <c r="Z8" i="6"/>
  <c r="AA8" i="6"/>
  <c r="AB8" i="6"/>
  <c r="AC8" i="6"/>
  <c r="Y8" i="6"/>
  <c r="V9" i="6"/>
  <c r="X9" i="6"/>
  <c r="V10" i="6"/>
  <c r="X10" i="6"/>
  <c r="V11" i="6"/>
  <c r="X11" i="6"/>
  <c r="V12" i="6"/>
  <c r="X12" i="6"/>
  <c r="V13" i="6"/>
  <c r="X13" i="6"/>
  <c r="V14" i="6"/>
  <c r="X14" i="6"/>
  <c r="V15" i="6"/>
  <c r="X15" i="6"/>
  <c r="V16" i="6"/>
  <c r="X16" i="6"/>
  <c r="V17" i="6"/>
  <c r="X17" i="6"/>
  <c r="V18" i="6"/>
  <c r="X18" i="6"/>
  <c r="V19" i="6"/>
  <c r="X19" i="6"/>
  <c r="X8" i="6"/>
  <c r="G34" i="6"/>
  <c r="H34" i="6"/>
  <c r="E33" i="6"/>
  <c r="F33" i="6"/>
  <c r="E34" i="6"/>
  <c r="F34" i="6"/>
  <c r="D33" i="6"/>
  <c r="D34" i="6"/>
  <c r="D32" i="6"/>
  <c r="O34" i="6"/>
  <c r="O32" i="6"/>
  <c r="O33" i="6"/>
  <c r="M31" i="6"/>
  <c r="N31" i="6"/>
  <c r="M32" i="6"/>
  <c r="N32" i="6"/>
  <c r="M33" i="6"/>
  <c r="N33" i="6"/>
  <c r="M34" i="6"/>
  <c r="N34" i="6"/>
  <c r="J30" i="6"/>
  <c r="K30" i="6"/>
  <c r="L30" i="6"/>
  <c r="J31" i="6"/>
  <c r="K31" i="6"/>
  <c r="L31" i="6"/>
  <c r="J32" i="6"/>
  <c r="K32" i="6"/>
  <c r="L32" i="6"/>
  <c r="J33" i="6"/>
  <c r="K33" i="6"/>
  <c r="L33" i="6"/>
  <c r="J34" i="6"/>
  <c r="K34" i="6"/>
  <c r="L34" i="6"/>
  <c r="I34" i="6"/>
  <c r="H29" i="6"/>
  <c r="I29" i="6"/>
  <c r="H30" i="6"/>
  <c r="I30" i="6"/>
  <c r="H31" i="6"/>
  <c r="I31" i="6"/>
  <c r="H32" i="6"/>
  <c r="I32" i="6"/>
  <c r="H33" i="6"/>
  <c r="I33" i="6"/>
  <c r="G33" i="6"/>
  <c r="F28" i="6"/>
  <c r="G28" i="6"/>
  <c r="F29" i="6"/>
  <c r="G29" i="6"/>
  <c r="F30" i="6"/>
  <c r="G30" i="6"/>
  <c r="F31" i="6"/>
  <c r="G31" i="6"/>
  <c r="F32" i="6"/>
  <c r="G32" i="6"/>
  <c r="E32" i="6"/>
  <c r="E27" i="6"/>
  <c r="E28" i="6"/>
  <c r="E29" i="6"/>
  <c r="E30" i="6"/>
  <c r="E31" i="6"/>
  <c r="D28" i="6"/>
  <c r="D29" i="6"/>
  <c r="D30" i="6"/>
  <c r="D31" i="6"/>
  <c r="D27" i="6"/>
  <c r="O31" i="6"/>
  <c r="M30" i="6"/>
  <c r="N30" i="6"/>
  <c r="O30" i="6"/>
  <c r="J29" i="6"/>
  <c r="K29" i="6"/>
  <c r="L29" i="6"/>
  <c r="M29" i="6"/>
  <c r="N29" i="6"/>
  <c r="O29" i="6"/>
  <c r="H28" i="6"/>
  <c r="I28" i="6"/>
  <c r="J28" i="6"/>
  <c r="K28" i="6"/>
  <c r="L28" i="6"/>
  <c r="M28" i="6"/>
  <c r="N28" i="6"/>
  <c r="O28" i="6"/>
  <c r="F27" i="6"/>
  <c r="G27" i="6"/>
  <c r="H27" i="6"/>
  <c r="I27" i="6"/>
  <c r="J27" i="6"/>
  <c r="K27" i="6"/>
  <c r="L27" i="6"/>
  <c r="M27" i="6"/>
  <c r="N27" i="6"/>
  <c r="O27" i="6"/>
  <c r="E23" i="6"/>
  <c r="F23" i="6"/>
  <c r="G23" i="6"/>
  <c r="H23" i="6"/>
  <c r="I23" i="6"/>
  <c r="J23" i="6"/>
  <c r="K23" i="6"/>
  <c r="L23" i="6"/>
  <c r="M23" i="6"/>
  <c r="N23" i="6"/>
  <c r="O23" i="6"/>
  <c r="E24" i="6"/>
  <c r="F24" i="6"/>
  <c r="G24" i="6"/>
  <c r="H24" i="6"/>
  <c r="I24" i="6"/>
  <c r="J24" i="6"/>
  <c r="K24" i="6"/>
  <c r="L24" i="6"/>
  <c r="M24" i="6"/>
  <c r="N24" i="6"/>
  <c r="O24" i="6"/>
  <c r="E25" i="6"/>
  <c r="F25" i="6"/>
  <c r="G25" i="6"/>
  <c r="H25" i="6"/>
  <c r="I25" i="6"/>
  <c r="J25" i="6"/>
  <c r="K25" i="6"/>
  <c r="L25" i="6"/>
  <c r="M25" i="6"/>
  <c r="N25" i="6"/>
  <c r="O25" i="6"/>
  <c r="E26" i="6"/>
  <c r="F26" i="6"/>
  <c r="G26" i="6"/>
  <c r="H26" i="6"/>
  <c r="I26" i="6"/>
  <c r="J26" i="6"/>
  <c r="K26" i="6"/>
  <c r="L26" i="6"/>
  <c r="M26" i="6"/>
  <c r="N26" i="6"/>
  <c r="O26" i="6"/>
  <c r="D24" i="6"/>
  <c r="D25" i="6"/>
  <c r="D26" i="6"/>
  <c r="D23" i="6"/>
  <c r="N10" i="6"/>
  <c r="O10" i="6"/>
  <c r="L9" i="6"/>
  <c r="M9" i="6"/>
  <c r="N9" i="6"/>
  <c r="O9" i="6"/>
  <c r="K8" i="6"/>
  <c r="L8" i="6"/>
  <c r="M8" i="6"/>
  <c r="N8" i="6"/>
  <c r="O8" i="6"/>
  <c r="J8" i="6"/>
  <c r="O16" i="6"/>
  <c r="O17" i="6"/>
  <c r="O18" i="6"/>
  <c r="O19" i="6"/>
  <c r="M15" i="6"/>
  <c r="N15" i="6"/>
  <c r="M16" i="6"/>
  <c r="N16" i="6"/>
  <c r="M17" i="6"/>
  <c r="N17" i="6"/>
  <c r="M18" i="6"/>
  <c r="N18" i="6"/>
  <c r="M19" i="6"/>
  <c r="N19" i="6"/>
  <c r="K14" i="6"/>
  <c r="L14" i="6"/>
  <c r="K15" i="6"/>
  <c r="L15" i="6"/>
  <c r="K16" i="6"/>
  <c r="L16" i="6"/>
  <c r="K17" i="6"/>
  <c r="L17" i="6"/>
  <c r="K18" i="6"/>
  <c r="L18" i="6"/>
  <c r="K19" i="6"/>
  <c r="L19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H12" i="6"/>
  <c r="H13" i="6"/>
  <c r="H14" i="6"/>
  <c r="H15" i="6"/>
  <c r="H16" i="6"/>
  <c r="H17" i="6"/>
  <c r="H18" i="6"/>
  <c r="H19" i="6"/>
  <c r="G12" i="6"/>
  <c r="G13" i="6"/>
  <c r="G14" i="6"/>
  <c r="G15" i="6"/>
  <c r="G16" i="6"/>
  <c r="G17" i="6"/>
  <c r="G18" i="6"/>
  <c r="G19" i="6"/>
  <c r="F11" i="6"/>
  <c r="F12" i="6"/>
  <c r="F13" i="6"/>
  <c r="F14" i="6"/>
  <c r="F15" i="6"/>
  <c r="F16" i="6"/>
  <c r="F17" i="6"/>
  <c r="F18" i="6"/>
  <c r="F19" i="6"/>
  <c r="E10" i="6"/>
  <c r="E11" i="6"/>
  <c r="E12" i="6"/>
  <c r="E13" i="6"/>
  <c r="E14" i="6"/>
  <c r="E15" i="6"/>
  <c r="E16" i="6"/>
  <c r="E17" i="6"/>
  <c r="E18" i="6"/>
  <c r="E19" i="6"/>
  <c r="D10" i="6"/>
  <c r="D11" i="6"/>
  <c r="D12" i="6"/>
  <c r="D13" i="6"/>
  <c r="D14" i="6"/>
  <c r="D15" i="6"/>
  <c r="D16" i="6"/>
  <c r="D17" i="6"/>
  <c r="D18" i="6"/>
  <c r="D19" i="6"/>
  <c r="O15" i="6"/>
  <c r="M14" i="6"/>
  <c r="N14" i="6"/>
  <c r="O14" i="6"/>
  <c r="K13" i="6"/>
  <c r="L13" i="6"/>
  <c r="M13" i="6"/>
  <c r="N13" i="6"/>
  <c r="O13" i="6"/>
  <c r="I12" i="6"/>
  <c r="J12" i="6"/>
  <c r="K12" i="6"/>
  <c r="L12" i="6"/>
  <c r="M12" i="6"/>
  <c r="N12" i="6"/>
  <c r="O12" i="6"/>
  <c r="N11" i="6"/>
  <c r="O11" i="6"/>
  <c r="G11" i="6"/>
  <c r="H11" i="6"/>
  <c r="I11" i="6"/>
  <c r="J11" i="6"/>
  <c r="K11" i="6"/>
  <c r="L11" i="6"/>
  <c r="M11" i="6"/>
  <c r="L10" i="6"/>
  <c r="M10" i="6"/>
  <c r="F10" i="6"/>
  <c r="G10" i="6"/>
  <c r="H10" i="6"/>
  <c r="I10" i="6"/>
  <c r="J10" i="6"/>
  <c r="K10" i="6"/>
  <c r="J9" i="6"/>
  <c r="K9" i="6"/>
  <c r="E9" i="6"/>
  <c r="F9" i="6"/>
  <c r="G9" i="6"/>
  <c r="H9" i="6"/>
  <c r="I9" i="6"/>
  <c r="E8" i="6"/>
  <c r="F8" i="6"/>
  <c r="G8" i="6"/>
  <c r="H8" i="6"/>
  <c r="I8" i="6"/>
  <c r="D9" i="6"/>
  <c r="D8" i="6"/>
  <c r="T7" i="6"/>
  <c r="T11" i="6"/>
  <c r="A11" i="2"/>
  <c r="A12" i="2" s="1"/>
  <c r="A13" i="2"/>
  <c r="A20" i="2" s="1"/>
  <c r="A21" i="2" s="1"/>
  <c r="A22" i="2" s="1"/>
  <c r="A23" i="2" s="1"/>
  <c r="A24" i="2" s="1"/>
  <c r="A25" i="2" s="1"/>
  <c r="T10" i="6"/>
  <c r="T17" i="6"/>
  <c r="T13" i="6"/>
  <c r="T9" i="6"/>
  <c r="T16" i="6"/>
  <c r="T12" i="6"/>
  <c r="T18" i="6"/>
  <c r="T14" i="6"/>
  <c r="T8" i="6"/>
  <c r="T19" i="6"/>
  <c r="T15" i="6"/>
  <c r="G18" i="7"/>
  <c r="A26" i="2" l="1"/>
  <c r="A28" i="2" s="1"/>
  <c r="A27" i="2"/>
  <c r="G25" i="7"/>
  <c r="G24" i="7"/>
  <c r="G28" i="7"/>
  <c r="G20" i="7"/>
  <c r="G21" i="7"/>
  <c r="G19" i="7"/>
  <c r="G27" i="7"/>
  <c r="G22" i="7"/>
  <c r="G26" i="7"/>
  <c r="A29" i="2" l="1"/>
  <c r="A34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33" i="2"/>
</calcChain>
</file>

<file path=xl/sharedStrings.xml><?xml version="1.0" encoding="utf-8"?>
<sst xmlns="http://schemas.openxmlformats.org/spreadsheetml/2006/main" count="392" uniqueCount="181">
  <si>
    <t>Semaine</t>
  </si>
  <si>
    <t>Semaine2</t>
  </si>
  <si>
    <t>Semaine3</t>
  </si>
  <si>
    <t>Semaine7</t>
  </si>
  <si>
    <t>Semaine8</t>
  </si>
  <si>
    <t>Semaine9</t>
  </si>
  <si>
    <t>Semaine10</t>
  </si>
  <si>
    <t>Semaine11</t>
  </si>
  <si>
    <t>Semaine12</t>
  </si>
  <si>
    <t>Semaine13</t>
  </si>
  <si>
    <t>Semaine14</t>
  </si>
  <si>
    <t>Semaine15</t>
  </si>
  <si>
    <t xml:space="preserve"> </t>
  </si>
  <si>
    <t>VMA (km/h):</t>
  </si>
  <si>
    <t>FCMax (Bpm):</t>
  </si>
  <si>
    <t>FCRepos (Bpm):</t>
  </si>
  <si>
    <t>FCRéserve (Bpm):</t>
  </si>
  <si>
    <t>Correspondances allure de course / distances / temps à effectuer</t>
  </si>
  <si>
    <t>Allure de course (% VMA)</t>
  </si>
  <si>
    <r>
      <t xml:space="preserve">Temps à effectuer </t>
    </r>
    <r>
      <rPr>
        <b/>
        <sz val="12"/>
        <color indexed="10"/>
        <rFont val="Arial"/>
        <family val="2"/>
      </rPr>
      <t>(en secondes)</t>
    </r>
    <r>
      <rPr>
        <b/>
        <sz val="12"/>
        <rFont val="Arial"/>
        <family val="2"/>
      </rPr>
      <t xml:space="preserve"> en fonction de la distance parcourue</t>
    </r>
  </si>
  <si>
    <r>
      <t xml:space="preserve">Distance à effectuer </t>
    </r>
    <r>
      <rPr>
        <b/>
        <sz val="12"/>
        <color indexed="10"/>
        <rFont val="Arial"/>
        <family val="2"/>
      </rPr>
      <t>(en mètres)</t>
    </r>
    <r>
      <rPr>
        <b/>
        <sz val="12"/>
        <rFont val="Arial"/>
        <family val="2"/>
      </rPr>
      <t xml:space="preserve"> en fonction du temps de la fraction</t>
    </r>
  </si>
  <si>
    <r>
      <t xml:space="preserve">Temps à effectuer </t>
    </r>
    <r>
      <rPr>
        <b/>
        <sz val="12"/>
        <color indexed="10"/>
        <rFont val="Arial"/>
        <family val="2"/>
      </rPr>
      <t>(en minutes)</t>
    </r>
    <r>
      <rPr>
        <b/>
        <sz val="12"/>
        <rFont val="Arial"/>
        <family val="2"/>
      </rPr>
      <t xml:space="preserve"> en fonction de la distance parcourue</t>
    </r>
  </si>
  <si>
    <r>
      <t xml:space="preserve">Distance à effectuer </t>
    </r>
    <r>
      <rPr>
        <b/>
        <sz val="12"/>
        <color indexed="10"/>
        <rFont val="Arial"/>
        <family val="2"/>
      </rPr>
      <t>(en mètres)</t>
    </r>
    <r>
      <rPr>
        <b/>
        <sz val="12"/>
        <rFont val="Arial"/>
        <family val="2"/>
      </rPr>
      <t xml:space="preserve"> en fonction du temps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>de la fraction</t>
    </r>
  </si>
  <si>
    <t>(zone préférentielle de travail)</t>
  </si>
  <si>
    <t>Semaine26</t>
  </si>
  <si>
    <t>Semaine27</t>
  </si>
  <si>
    <t>Semaine28</t>
  </si>
  <si>
    <t>Semaine29</t>
  </si>
  <si>
    <t>Semaine30</t>
  </si>
  <si>
    <t>Semaine31</t>
  </si>
  <si>
    <t>Semaine32</t>
  </si>
  <si>
    <t>Semaine33</t>
  </si>
  <si>
    <t>Semaine34</t>
  </si>
  <si>
    <t>Semaine35</t>
  </si>
  <si>
    <t>Semaine36</t>
  </si>
  <si>
    <t>Semaine37</t>
  </si>
  <si>
    <t>Semaine38</t>
  </si>
  <si>
    <t>Semaine39</t>
  </si>
  <si>
    <t>Semaine40</t>
  </si>
  <si>
    <t>Semaine41</t>
  </si>
  <si>
    <t>Semaine42</t>
  </si>
  <si>
    <t>Semaine43</t>
  </si>
  <si>
    <t>Semaine44</t>
  </si>
  <si>
    <t>Semaine45</t>
  </si>
  <si>
    <t>Semaine46</t>
  </si>
  <si>
    <t>Semaine47</t>
  </si>
  <si>
    <t>Semaine48</t>
  </si>
  <si>
    <t>Semaine49</t>
  </si>
  <si>
    <t>Semaine50</t>
  </si>
  <si>
    <t>Semaine51</t>
  </si>
  <si>
    <t>Semaine52</t>
  </si>
  <si>
    <t>Fréquence cardiaque</t>
  </si>
  <si>
    <t>Pourcentage de FCMax</t>
  </si>
  <si>
    <t>Pourcentage de VMA</t>
  </si>
  <si>
    <t>Semaine53</t>
  </si>
  <si>
    <t>Semaine54</t>
  </si>
  <si>
    <t>VMA</t>
  </si>
  <si>
    <t xml:space="preserve">intermittent court </t>
  </si>
  <si>
    <t xml:space="preserve">intermittent long </t>
  </si>
  <si>
    <t xml:space="preserve">continu </t>
  </si>
  <si>
    <t>intensité sup à 90 %</t>
  </si>
  <si>
    <t>S1</t>
  </si>
  <si>
    <t>S2</t>
  </si>
  <si>
    <t>S3</t>
  </si>
  <si>
    <t>S4</t>
  </si>
  <si>
    <t>S5</t>
  </si>
  <si>
    <t>S6</t>
  </si>
  <si>
    <t>S8</t>
  </si>
  <si>
    <t>S9</t>
  </si>
  <si>
    <t>Lieu</t>
  </si>
  <si>
    <t>Récupération</t>
  </si>
  <si>
    <t>Répétition</t>
  </si>
  <si>
    <t>Durée / Distance</t>
  </si>
  <si>
    <t>S7</t>
  </si>
  <si>
    <t>SEANCES au SEUIL</t>
  </si>
  <si>
    <t>Intensité</t>
  </si>
  <si>
    <t>Séance totale</t>
  </si>
  <si>
    <t>Seuil 1</t>
  </si>
  <si>
    <t>Seuil 2</t>
  </si>
  <si>
    <t>VMA 1</t>
  </si>
  <si>
    <t>VMA 2</t>
  </si>
  <si>
    <t>SORTIES LONGUES</t>
  </si>
  <si>
    <t>SL 1</t>
  </si>
  <si>
    <t>SL 2</t>
  </si>
  <si>
    <t>Dénivelé</t>
  </si>
  <si>
    <t>SEANCES VMA</t>
  </si>
  <si>
    <t>Régénération</t>
  </si>
  <si>
    <t>Relachement</t>
  </si>
  <si>
    <t>Spécifique</t>
  </si>
  <si>
    <t>Générale</t>
  </si>
  <si>
    <t>Phases</t>
  </si>
  <si>
    <t>Séance Fabien</t>
  </si>
  <si>
    <t>Mercredi</t>
  </si>
  <si>
    <t>Lundi</t>
  </si>
  <si>
    <t>1h15</t>
  </si>
  <si>
    <t>1h</t>
  </si>
  <si>
    <t>45'</t>
  </si>
  <si>
    <t>repos</t>
  </si>
  <si>
    <t xml:space="preserve">Semaine </t>
  </si>
  <si>
    <t>Sortie longue / Endurance fondamentale</t>
  </si>
  <si>
    <t xml:space="preserve"> repos ou 45' à 70%</t>
  </si>
  <si>
    <t xml:space="preserve">= récup active en trottinant </t>
  </si>
  <si>
    <t>Footing</t>
  </si>
  <si>
    <t>Marathon</t>
  </si>
  <si>
    <t xml:space="preserve"> repos  </t>
  </si>
  <si>
    <t>Spécifique et relachement</t>
  </si>
  <si>
    <t xml:space="preserve">40' </t>
  </si>
  <si>
    <t>R</t>
  </si>
  <si>
    <t xml:space="preserve">Vitesse marathon </t>
  </si>
  <si>
    <t>Vitesse SL</t>
  </si>
  <si>
    <t xml:space="preserve">voir Flo </t>
  </si>
  <si>
    <t>= ta VMA 75% à 80% et pas plus</t>
  </si>
  <si>
    <t xml:space="preserve">Spécifique  </t>
  </si>
  <si>
    <t xml:space="preserve">Vitesse semi-marathon </t>
  </si>
  <si>
    <t>= ta VMA 80% à 85% et pas plus</t>
  </si>
  <si>
    <t>Séance Fabien ou 3/4 selon course de dimanche</t>
  </si>
  <si>
    <t xml:space="preserve"> repos ou 1h à 70%</t>
  </si>
  <si>
    <t xml:space="preserve">Séance Fabien ou 3/4 selon  </t>
  </si>
  <si>
    <t>Gainage le + souvent possible</t>
  </si>
  <si>
    <t>= passer un pied sur l'autre avec équilibre sur un pied</t>
  </si>
  <si>
    <t>Proprioception le + souvent possible</t>
  </si>
  <si>
    <t>Consignes</t>
  </si>
  <si>
    <t>xx km/sem</t>
  </si>
  <si>
    <t>Noter vos résultats de séance dans les onglets et envoyer à Flo</t>
  </si>
  <si>
    <t>Facultative</t>
  </si>
  <si>
    <t>continu et allures marathon</t>
  </si>
  <si>
    <t xml:space="preserve">De 70 à 80 % </t>
  </si>
  <si>
    <t>Allures marathon ou semi-marathon</t>
  </si>
  <si>
    <t xml:space="preserve">xx km/sem avec 10% de plus  </t>
  </si>
  <si>
    <t>= ta VMA 70% à 80% et pas plus</t>
  </si>
  <si>
    <t xml:space="preserve">= ta VMA autour 70 %  </t>
  </si>
  <si>
    <t>autour de 70 % + allure marathon</t>
  </si>
  <si>
    <t>04 &gt; 10 mai</t>
  </si>
  <si>
    <t>11 &gt; 17 mai</t>
  </si>
  <si>
    <t>18 &gt; 24 mai</t>
  </si>
  <si>
    <t>27 &gt; 03 mai</t>
  </si>
  <si>
    <t>20 &gt; 26 avril</t>
  </si>
  <si>
    <t>13 &gt; 19 avril</t>
  </si>
  <si>
    <t>06 &gt; 12 avril</t>
  </si>
  <si>
    <t>30 &gt; 05 avril</t>
  </si>
  <si>
    <t>23 &gt; 29 mars</t>
  </si>
  <si>
    <t>16 &gt; 22 mars</t>
  </si>
  <si>
    <t xml:space="preserve">Carnet d'entrainement Marathon GENEVE mai 2020 </t>
  </si>
  <si>
    <t>Km prévu par semaine</t>
  </si>
  <si>
    <t>09 &gt; 15 mars</t>
  </si>
  <si>
    <t>02 &gt; 08 mars</t>
  </si>
  <si>
    <t>24 &gt; 01 mars</t>
  </si>
  <si>
    <t>17 &gt; 23 février</t>
  </si>
  <si>
    <t>10 &gt; 16 février</t>
  </si>
  <si>
    <t>03 &gt; 09 février</t>
  </si>
  <si>
    <t>45' ou repos si course faite le dimanche sinon séance de ce mercredi</t>
  </si>
  <si>
    <t xml:space="preserve">2h dont à 30' faire 20' + à 1h faire 20' + à 1h30 faire 20' à vitesse marathon </t>
  </si>
  <si>
    <t>1h30 dont à 1h faire 15' vitesse marathon</t>
  </si>
  <si>
    <t>SEANCE PRIORITAIRE 1</t>
  </si>
  <si>
    <t>Séance prioritaire 2</t>
  </si>
  <si>
    <t>Séance prioritaire 3</t>
  </si>
  <si>
    <t xml:space="preserve">1h30 avec coupures 5' marche et ravito toutes les demie heures  </t>
  </si>
  <si>
    <t xml:space="preserve">1h45 avec coupures 5' marche et ravito toutes les demie heures  </t>
  </si>
  <si>
    <t xml:space="preserve">2h avec coupures 5' marche et ravito toutes les demie heures  </t>
  </si>
  <si>
    <t xml:space="preserve">2h15 avec coupures 5' marche et ravito toutes les demie heures  </t>
  </si>
  <si>
    <t xml:space="preserve">2h30 avec coupures 5' marche et ravito toutes les demie heures  </t>
  </si>
  <si>
    <t xml:space="preserve">2h45 avec coupures 5' marche et ravito toutes les demie heures  </t>
  </si>
  <si>
    <t xml:space="preserve">3h avec coupures 5' marche et ravito toutes les demie heures  </t>
  </si>
  <si>
    <t>Samedi (ou dimanche matin)</t>
  </si>
  <si>
    <t>2h30 dont à 30' faire 15' + à 1h faire 15' + … toutes les demies heures à vitesse marathon + boisson et gel idem course</t>
  </si>
  <si>
    <t>course type Semi marathon à allure marathon 
sinon SL 2h15 dont à 30' faire 10' + à 1h faire 10' + … toutes les demies heures à vitesse marathon + boisson et gel idem course</t>
  </si>
  <si>
    <t xml:space="preserve">1h30  </t>
  </si>
  <si>
    <t xml:space="preserve">2h dont à 30' faire 5' + à 1h faire 5' + … toutes les demies heures à vitesse marathon + boisson et gel idem course </t>
  </si>
  <si>
    <t xml:space="preserve">1000+2000+2000 vitesse semi-marathon R2'  </t>
  </si>
  <si>
    <t xml:space="preserve">3000 + 4000 + 3000 vitesse marathon R3'  </t>
  </si>
  <si>
    <t xml:space="preserve">2 X 5000 vitesse marathon R3'  </t>
  </si>
  <si>
    <t>5000 +4000 vitesse marathon  R3' si course faite le dimanche 30 sinon séance de Fabien</t>
  </si>
  <si>
    <t xml:space="preserve">3 X 3000 vitesse marathon R3'  </t>
  </si>
  <si>
    <t xml:space="preserve">2 X 4000 vitesse marathon R3'  </t>
  </si>
  <si>
    <t xml:space="preserve">2000 + 3000 + 3000 vitesse marathon R3'  </t>
  </si>
  <si>
    <t xml:space="preserve">3000 + 4000 vitesse marathon R3'  </t>
  </si>
  <si>
    <t xml:space="preserve">2000 + 3000 + 2000 vitesse marathon R3'  </t>
  </si>
  <si>
    <t xml:space="preserve">3 X 2000 vitesse marathon R3'  </t>
  </si>
  <si>
    <t xml:space="preserve">1000+2000+1000 vitesse semi-marathon R2'  </t>
  </si>
  <si>
    <t xml:space="preserve">1000+2000 vitesse semi-marathon R2'  </t>
  </si>
  <si>
    <t xml:space="preserve">3 x 1000 vitesse semi-marathon R2'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</si>
</sst>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m\-yy&quot;, (&quot;dddd\)"/>
    <numFmt numFmtId="165" formatCode="0&quot; ''&quot;"/>
    <numFmt numFmtId="166" formatCode="0&quot; '&quot;"/>
    <numFmt numFmtId="167" formatCode="0&quot; h&quot;"/>
    <numFmt numFmtId="168" formatCode="0&quot; m&quot;"/>
  </numFmts>
  <fonts count="23" x14ac:knownFonts="1"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4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4"/>
      <color indexed="8"/>
      <name val="Calibri"/>
      <family val="2"/>
    </font>
    <font>
      <sz val="10"/>
      <color rgb="FFFF0000"/>
      <name val="Arial"/>
      <family val="2"/>
    </font>
    <font>
      <b/>
      <i/>
      <sz val="11"/>
      <color theme="5"/>
      <name val="Calibri"/>
      <family val="2"/>
    </font>
    <font>
      <i/>
      <sz val="12"/>
      <color theme="3" tint="0.39997558519241921"/>
      <name val="Arial"/>
      <family val="2"/>
    </font>
    <font>
      <sz val="20"/>
      <color indexed="8"/>
      <name val="Arial"/>
      <family val="2"/>
    </font>
    <font>
      <sz val="28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1" fillId="0" borderId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5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0" fillId="0" borderId="0" xfId="0" applyFill="1"/>
    <xf numFmtId="0" fontId="0" fillId="0" borderId="1" xfId="0" applyBorder="1"/>
    <xf numFmtId="0" fontId="7" fillId="0" borderId="0" xfId="0" applyFont="1" applyFill="1" applyBorder="1" applyAlignment="1"/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10" xfId="0" applyBorder="1"/>
    <xf numFmtId="166" fontId="7" fillId="3" borderId="11" xfId="0" applyNumberFormat="1" applyFont="1" applyFill="1" applyBorder="1" applyAlignment="1">
      <alignment horizontal="center"/>
    </xf>
    <xf numFmtId="166" fontId="7" fillId="3" borderId="12" xfId="0" applyNumberFormat="1" applyFont="1" applyFill="1" applyBorder="1" applyAlignment="1">
      <alignment horizontal="center"/>
    </xf>
    <xf numFmtId="167" fontId="7" fillId="3" borderId="13" xfId="0" applyNumberFormat="1" applyFon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0" fontId="4" fillId="0" borderId="0" xfId="0" applyFont="1" applyBorder="1"/>
    <xf numFmtId="168" fontId="7" fillId="3" borderId="11" xfId="0" applyNumberFormat="1" applyFont="1" applyFill="1" applyBorder="1" applyAlignment="1">
      <alignment horizontal="center"/>
    </xf>
    <xf numFmtId="168" fontId="7" fillId="3" borderId="12" xfId="0" applyNumberFormat="1" applyFont="1" applyFill="1" applyBorder="1" applyAlignment="1">
      <alignment horizontal="center"/>
    </xf>
    <xf numFmtId="168" fontId="7" fillId="3" borderId="13" xfId="0" applyNumberFormat="1" applyFon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5" fontId="7" fillId="3" borderId="11" xfId="0" applyNumberFormat="1" applyFont="1" applyFill="1" applyBorder="1" applyAlignment="1">
      <alignment horizontal="center"/>
    </xf>
    <xf numFmtId="165" fontId="7" fillId="3" borderId="12" xfId="0" applyNumberFormat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0" xfId="0" applyNumberFormat="1" applyFont="1" applyFill="1" applyBorder="1"/>
    <xf numFmtId="165" fontId="7" fillId="3" borderId="15" xfId="0" applyNumberFormat="1" applyFont="1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6" fontId="7" fillId="3" borderId="15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1" fontId="0" fillId="0" borderId="0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5" borderId="1" xfId="0" applyFill="1" applyBorder="1"/>
    <xf numFmtId="0" fontId="0" fillId="5" borderId="19" xfId="0" applyFill="1" applyBorder="1"/>
    <xf numFmtId="1" fontId="0" fillId="5" borderId="0" xfId="0" applyNumberFormat="1" applyFill="1" applyBorder="1" applyAlignment="1">
      <alignment horizontal="center"/>
    </xf>
    <xf numFmtId="9" fontId="1" fillId="0" borderId="0" xfId="2" applyBorder="1" applyAlignment="1">
      <alignment horizontal="center"/>
    </xf>
    <xf numFmtId="9" fontId="1" fillId="5" borderId="0" xfId="2" applyFill="1" applyBorder="1" applyAlignment="1">
      <alignment horizontal="center"/>
    </xf>
    <xf numFmtId="9" fontId="1" fillId="0" borderId="22" xfId="2" applyBorder="1" applyAlignment="1">
      <alignment horizontal="center"/>
    </xf>
    <xf numFmtId="9" fontId="1" fillId="0" borderId="0" xfId="2" applyAlignment="1">
      <alignment horizontal="center"/>
    </xf>
    <xf numFmtId="0" fontId="0" fillId="0" borderId="23" xfId="0" applyBorder="1"/>
    <xf numFmtId="1" fontId="0" fillId="0" borderId="10" xfId="0" applyNumberFormat="1" applyBorder="1" applyAlignment="1">
      <alignment horizontal="center"/>
    </xf>
    <xf numFmtId="0" fontId="0" fillId="0" borderId="24" xfId="0" applyBorder="1"/>
    <xf numFmtId="0" fontId="0" fillId="0" borderId="0" xfId="0" applyAlignment="1">
      <alignment horizontal="right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3" fillId="0" borderId="0" xfId="0" applyFont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/>
    <xf numFmtId="0" fontId="13" fillId="0" borderId="17" xfId="0" applyFont="1" applyFill="1" applyBorder="1" applyAlignment="1" applyProtection="1">
      <alignment horizontal="center"/>
      <protection locked="0"/>
    </xf>
    <xf numFmtId="0" fontId="13" fillId="0" borderId="25" xfId="0" applyFont="1" applyFill="1" applyBorder="1" applyAlignment="1" applyProtection="1">
      <alignment horizontal="center"/>
      <protection locked="0"/>
    </xf>
    <xf numFmtId="0" fontId="13" fillId="0" borderId="26" xfId="0" applyFont="1" applyFill="1" applyBorder="1" applyAlignment="1" applyProtection="1">
      <alignment horizontal="center"/>
      <protection locked="0"/>
    </xf>
    <xf numFmtId="0" fontId="13" fillId="6" borderId="17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>
      <alignment horizontal="right"/>
    </xf>
    <xf numFmtId="0" fontId="13" fillId="0" borderId="27" xfId="0" applyFont="1" applyFill="1" applyBorder="1" applyAlignment="1">
      <alignment horizontal="right"/>
    </xf>
    <xf numFmtId="0" fontId="13" fillId="0" borderId="28" xfId="0" applyFont="1" applyFill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6" borderId="4" xfId="0" applyFont="1" applyFill="1" applyBorder="1"/>
    <xf numFmtId="0" fontId="2" fillId="6" borderId="27" xfId="0" applyFont="1" applyFill="1" applyBorder="1"/>
    <xf numFmtId="0" fontId="2" fillId="6" borderId="28" xfId="0" applyFont="1" applyFill="1" applyBorder="1"/>
    <xf numFmtId="0" fontId="2" fillId="6" borderId="31" xfId="0" applyFont="1" applyFill="1" applyBorder="1"/>
    <xf numFmtId="0" fontId="2" fillId="6" borderId="32" xfId="0" applyFont="1" applyFill="1" applyBorder="1"/>
    <xf numFmtId="0" fontId="2" fillId="6" borderId="4" xfId="0" applyFont="1" applyFill="1" applyBorder="1" applyAlignment="1">
      <alignment horizontal="center"/>
    </xf>
    <xf numFmtId="0" fontId="12" fillId="6" borderId="23" xfId="1" applyFont="1" applyFill="1" applyBorder="1" applyAlignment="1">
      <alignment horizontal="center"/>
    </xf>
    <xf numFmtId="0" fontId="12" fillId="6" borderId="24" xfId="1" applyFont="1" applyFill="1" applyBorder="1" applyAlignment="1">
      <alignment horizontal="center"/>
    </xf>
    <xf numFmtId="0" fontId="4" fillId="6" borderId="20" xfId="1" applyFont="1" applyFill="1" applyBorder="1"/>
    <xf numFmtId="0" fontId="4" fillId="6" borderId="21" xfId="1" applyFont="1" applyFill="1" applyBorder="1"/>
    <xf numFmtId="0" fontId="4" fillId="0" borderId="33" xfId="1" applyFont="1" applyFill="1" applyBorder="1"/>
    <xf numFmtId="0" fontId="11" fillId="6" borderId="35" xfId="1" applyFont="1" applyFill="1" applyBorder="1"/>
    <xf numFmtId="0" fontId="12" fillId="6" borderId="34" xfId="1" applyFont="1" applyFill="1" applyBorder="1"/>
    <xf numFmtId="0" fontId="18" fillId="0" borderId="0" xfId="0" applyFont="1"/>
    <xf numFmtId="0" fontId="12" fillId="3" borderId="39" xfId="1" applyFont="1" applyFill="1" applyBorder="1" applyAlignment="1">
      <alignment vertical="center"/>
    </xf>
    <xf numFmtId="0" fontId="12" fillId="3" borderId="40" xfId="1" applyFont="1" applyFill="1" applyBorder="1" applyAlignment="1">
      <alignment vertical="center"/>
    </xf>
    <xf numFmtId="0" fontId="12" fillId="3" borderId="41" xfId="1" applyFont="1" applyFill="1" applyBorder="1" applyAlignment="1">
      <alignment vertical="center"/>
    </xf>
    <xf numFmtId="0" fontId="20" fillId="6" borderId="33" xfId="1" applyFont="1" applyFill="1" applyBorder="1"/>
    <xf numFmtId="0" fontId="21" fillId="0" borderId="33" xfId="1" applyFont="1" applyFill="1" applyBorder="1"/>
    <xf numFmtId="0" fontId="13" fillId="0" borderId="0" xfId="0" quotePrefix="1" applyFont="1"/>
    <xf numFmtId="0" fontId="9" fillId="11" borderId="34" xfId="1" applyFont="1" applyFill="1" applyBorder="1" applyAlignment="1">
      <alignment horizontal="center"/>
    </xf>
    <xf numFmtId="0" fontId="7" fillId="3" borderId="34" xfId="1" applyFont="1" applyFill="1" applyBorder="1" applyAlignment="1">
      <alignment vertical="center"/>
    </xf>
    <xf numFmtId="0" fontId="4" fillId="0" borderId="33" xfId="1" applyFont="1" applyFill="1" applyBorder="1" applyAlignment="1">
      <alignment wrapText="1"/>
    </xf>
    <xf numFmtId="0" fontId="4" fillId="16" borderId="33" xfId="1" applyFont="1" applyFill="1" applyBorder="1" applyAlignment="1">
      <alignment horizontal="center" vertical="center" wrapText="1"/>
    </xf>
    <xf numFmtId="0" fontId="4" fillId="16" borderId="36" xfId="1" applyFont="1" applyFill="1" applyBorder="1" applyAlignment="1">
      <alignment horizontal="center" vertical="center" wrapText="1"/>
    </xf>
    <xf numFmtId="0" fontId="4" fillId="7" borderId="38" xfId="1" applyFont="1" applyFill="1" applyBorder="1" applyAlignment="1">
      <alignment horizontal="center" vertical="center" wrapText="1"/>
    </xf>
    <xf numFmtId="0" fontId="4" fillId="8" borderId="38" xfId="1" applyFont="1" applyFill="1" applyBorder="1" applyAlignment="1">
      <alignment horizontal="center" vertical="center" wrapText="1"/>
    </xf>
    <xf numFmtId="0" fontId="4" fillId="8" borderId="33" xfId="1" applyFont="1" applyFill="1" applyBorder="1" applyAlignment="1">
      <alignment horizontal="center" vertical="center" wrapText="1"/>
    </xf>
    <xf numFmtId="0" fontId="4" fillId="10" borderId="33" xfId="1" applyFont="1" applyFill="1" applyBorder="1" applyAlignment="1">
      <alignment horizontal="center" vertical="center" wrapText="1"/>
    </xf>
    <xf numFmtId="0" fontId="21" fillId="5" borderId="33" xfId="1" applyFont="1" applyFill="1" applyBorder="1" applyAlignment="1">
      <alignment horizontal="center" vertical="center" wrapText="1"/>
    </xf>
    <xf numFmtId="0" fontId="21" fillId="5" borderId="38" xfId="1" applyFont="1" applyFill="1" applyBorder="1" applyAlignment="1">
      <alignment horizontal="center" vertical="center" wrapText="1"/>
    </xf>
    <xf numFmtId="0" fontId="7" fillId="13" borderId="34" xfId="1" applyFont="1" applyFill="1" applyBorder="1" applyAlignment="1">
      <alignment horizontal="center" vertical="center"/>
    </xf>
    <xf numFmtId="0" fontId="9" fillId="13" borderId="34" xfId="1" applyFont="1" applyFill="1" applyBorder="1" applyAlignment="1">
      <alignment horizontal="center"/>
    </xf>
    <xf numFmtId="0" fontId="7" fillId="15" borderId="41" xfId="1" applyFont="1" applyFill="1" applyBorder="1" applyAlignment="1">
      <alignment horizontal="center" vertical="center"/>
    </xf>
    <xf numFmtId="0" fontId="9" fillId="15" borderId="34" xfId="1" applyFont="1" applyFill="1" applyBorder="1" applyAlignment="1">
      <alignment horizontal="center"/>
    </xf>
    <xf numFmtId="0" fontId="9" fillId="14" borderId="34" xfId="1" applyFont="1" applyFill="1" applyBorder="1" applyAlignment="1">
      <alignment horizontal="center"/>
    </xf>
    <xf numFmtId="0" fontId="7" fillId="11" borderId="34" xfId="1" applyFont="1" applyFill="1" applyBorder="1" applyAlignment="1">
      <alignment horizontal="center" vertical="center"/>
    </xf>
    <xf numFmtId="0" fontId="7" fillId="14" borderId="23" xfId="1" applyFont="1" applyFill="1" applyBorder="1" applyAlignment="1">
      <alignment horizontal="center" vertical="center" wrapText="1"/>
    </xf>
    <xf numFmtId="0" fontId="13" fillId="0" borderId="0" xfId="0" quotePrefix="1" applyFont="1" applyAlignment="1">
      <alignment vertical="top" wrapText="1"/>
    </xf>
    <xf numFmtId="0" fontId="12" fillId="6" borderId="35" xfId="1" applyFont="1" applyFill="1" applyBorder="1" applyAlignment="1">
      <alignment horizontal="left" vertical="top" wrapText="1"/>
    </xf>
    <xf numFmtId="0" fontId="9" fillId="6" borderId="34" xfId="1" applyFont="1" applyFill="1" applyBorder="1" applyAlignment="1">
      <alignment horizontal="left" vertical="top" wrapText="1"/>
    </xf>
    <xf numFmtId="0" fontId="9" fillId="6" borderId="37" xfId="1" applyFont="1" applyFill="1" applyBorder="1" applyAlignment="1">
      <alignment horizontal="left" vertical="top" wrapText="1"/>
    </xf>
    <xf numFmtId="0" fontId="4" fillId="0" borderId="36" xfId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quotePrefix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12" borderId="33" xfId="1" applyFont="1" applyFill="1" applyBorder="1" applyAlignment="1">
      <alignment horizontal="center" vertical="center" wrapText="1"/>
    </xf>
    <xf numFmtId="0" fontId="1" fillId="0" borderId="33" xfId="1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21" fillId="8" borderId="33" xfId="1" applyFont="1" applyFill="1" applyBorder="1" applyAlignment="1">
      <alignment horizontal="center" vertical="center" wrapText="1"/>
    </xf>
    <xf numFmtId="0" fontId="21" fillId="8" borderId="38" xfId="1" applyFont="1" applyFill="1" applyBorder="1" applyAlignment="1">
      <alignment horizontal="center" vertical="center" wrapText="1"/>
    </xf>
    <xf numFmtId="0" fontId="13" fillId="0" borderId="0" xfId="0" quotePrefix="1" applyFont="1" applyAlignment="1">
      <alignment horizontal="left" vertical="top" wrapText="1"/>
    </xf>
    <xf numFmtId="0" fontId="13" fillId="17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22" fillId="18" borderId="0" xfId="0" applyFont="1" applyFill="1" applyAlignment="1">
      <alignment horizontal="left" vertical="top" wrapText="1"/>
    </xf>
    <xf numFmtId="0" fontId="13" fillId="12" borderId="0" xfId="0" applyFont="1" applyFill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3" fillId="8" borderId="0" xfId="0" applyFont="1" applyFill="1" applyAlignment="1">
      <alignment horizontal="left" vertical="top" wrapText="1"/>
    </xf>
    <xf numFmtId="0" fontId="0" fillId="4" borderId="39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7" fillId="9" borderId="39" xfId="0" applyFont="1" applyFill="1" applyBorder="1" applyAlignment="1">
      <alignment horizontal="center"/>
    </xf>
    <xf numFmtId="0" fontId="7" fillId="9" borderId="40" xfId="0" applyFont="1" applyFill="1" applyBorder="1" applyAlignment="1">
      <alignment horizontal="center"/>
    </xf>
    <xf numFmtId="9" fontId="9" fillId="6" borderId="8" xfId="0" applyNumberFormat="1" applyFont="1" applyFill="1" applyBorder="1" applyAlignment="1">
      <alignment horizontal="center" vertical="center"/>
    </xf>
    <xf numFmtId="9" fontId="9" fillId="6" borderId="2" xfId="0" applyNumberFormat="1" applyFont="1" applyFill="1" applyBorder="1" applyAlignment="1">
      <alignment horizontal="center" vertical="center"/>
    </xf>
    <xf numFmtId="9" fontId="9" fillId="6" borderId="42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4" xfId="0" applyNumberFormat="1" applyFont="1" applyFill="1" applyBorder="1" applyAlignment="1">
      <alignment horizontal="center" vertical="center"/>
    </xf>
    <xf numFmtId="9" fontId="9" fillId="6" borderId="43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9" fontId="9" fillId="6" borderId="14" xfId="0" applyNumberFormat="1" applyFont="1" applyFill="1" applyBorder="1" applyAlignment="1">
      <alignment horizontal="center" vertical="center"/>
    </xf>
    <xf numFmtId="9" fontId="9" fillId="6" borderId="6" xfId="0" applyNumberFormat="1" applyFont="1" applyFill="1" applyBorder="1" applyAlignment="1">
      <alignment horizontal="center" vertical="center"/>
    </xf>
    <xf numFmtId="9" fontId="9" fillId="6" borderId="44" xfId="0" applyNumberFormat="1" applyFont="1" applyFill="1" applyBorder="1" applyAlignment="1">
      <alignment horizontal="center" vertical="center"/>
    </xf>
    <xf numFmtId="0" fontId="14" fillId="7" borderId="43" xfId="0" applyFont="1" applyFill="1" applyBorder="1" applyAlignment="1">
      <alignment horizontal="center"/>
    </xf>
    <xf numFmtId="0" fontId="14" fillId="7" borderId="32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8" borderId="43" xfId="0" applyFont="1" applyFill="1" applyBorder="1" applyAlignment="1">
      <alignment horizontal="center"/>
    </xf>
    <xf numFmtId="0" fontId="14" fillId="8" borderId="32" xfId="0" applyFont="1" applyFill="1" applyBorder="1" applyAlignment="1">
      <alignment horizontal="center"/>
    </xf>
    <xf numFmtId="0" fontId="14" fillId="8" borderId="17" xfId="0" applyFont="1" applyFill="1" applyBorder="1" applyAlignment="1">
      <alignment horizontal="center"/>
    </xf>
    <xf numFmtId="0" fontId="1" fillId="16" borderId="33" xfId="1" applyFont="1" applyFill="1" applyBorder="1" applyAlignment="1">
      <alignment horizontal="center" vertical="center" wrapText="1"/>
    </xf>
    <xf numFmtId="0" fontId="1" fillId="10" borderId="33" xfId="1" applyFont="1" applyFill="1" applyBorder="1" applyAlignment="1">
      <alignment horizontal="center" vertical="center" wrapText="1"/>
    </xf>
    <xf numFmtId="0" fontId="1" fillId="8" borderId="33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vertical="center"/>
    </xf>
    <xf numFmtId="0" fontId="12" fillId="3" borderId="10" xfId="1" applyFont="1" applyFill="1" applyBorder="1" applyAlignment="1">
      <alignment vertical="center"/>
    </xf>
    <xf numFmtId="0" fontId="7" fillId="3" borderId="41" xfId="1" applyFont="1" applyFill="1" applyBorder="1" applyAlignment="1">
      <alignment vertical="center"/>
    </xf>
    <xf numFmtId="0" fontId="7" fillId="3" borderId="23" xfId="1" applyFont="1" applyFill="1" applyBorder="1" applyAlignment="1">
      <alignment vertical="center"/>
    </xf>
    <xf numFmtId="0" fontId="12" fillId="3" borderId="24" xfId="1" applyFont="1" applyFill="1" applyBorder="1" applyAlignment="1">
      <alignment vertical="center"/>
    </xf>
    <xf numFmtId="0" fontId="1" fillId="8" borderId="38" xfId="1" applyFont="1" applyFill="1" applyBorder="1" applyAlignment="1">
      <alignment horizontal="center" vertical="center" wrapText="1"/>
    </xf>
    <xf numFmtId="0" fontId="1" fillId="4" borderId="38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402590</xdr:colOff>
      <xdr:row>15</xdr:row>
      <xdr:rowOff>49530</xdr:rowOff>
    </xdr:from>
    <xdr:ext cx="184731" cy="264560"/>
    <xdr:sp macro="" textlink="">
      <xdr:nvSpPr>
        <xdr:cNvPr id="3" name="ZoneTexte 2"/>
        <xdr:cNvSpPr txBox="1"/>
      </xdr:nvSpPr>
      <xdr:spPr>
        <a:xfrm>
          <a:off x="15210790" y="286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65"/>
  <sheetViews>
    <sheetView tabSelected="1" topLeftCell="D1" zoomScale="90" zoomScaleNormal="90" workbookViewId="0">
      <selection activeCell="L10" sqref="L10"/>
    </sheetView>
  </sheetViews>
  <sheetFormatPr baseColWidth="10" defaultColWidth="9.109375" defaultRowHeight="14.4" x14ac:dyDescent="0.3"/>
  <cols>
    <col min="1" max="1" width="21.5546875" hidden="1" customWidth="1"/>
    <col min="2" max="2" width="0.109375" hidden="1" customWidth="1"/>
    <col min="3" max="3" width="10.6640625" hidden="1" customWidth="1"/>
    <col min="4" max="4" width="1.44140625" bestFit="1" customWidth="1"/>
    <col min="5" max="5" width="16.44140625" customWidth="1"/>
    <col min="6" max="6" width="12.77734375" customWidth="1"/>
    <col min="7" max="7" width="41.88671875" customWidth="1"/>
    <col min="8" max="8" width="28.77734375" customWidth="1"/>
    <col min="9" max="9" width="11.6640625" customWidth="1"/>
    <col min="10" max="10" width="48.77734375" customWidth="1"/>
    <col min="11" max="11" width="16.109375" customWidth="1"/>
    <col min="12" max="12" width="26.44140625" style="1" bestFit="1" customWidth="1"/>
    <col min="13" max="13" width="15.5546875" style="1" bestFit="1" customWidth="1"/>
    <col min="14" max="14" width="34.5546875" bestFit="1" customWidth="1"/>
    <col min="15" max="15" width="11.109375" bestFit="1" customWidth="1"/>
  </cols>
  <sheetData>
    <row r="1" spans="1:17" x14ac:dyDescent="0.3">
      <c r="C1" s="73"/>
      <c r="D1" s="73" t="s">
        <v>12</v>
      </c>
      <c r="E1" s="73"/>
      <c r="F1" s="73"/>
      <c r="G1" s="73"/>
      <c r="H1" s="73"/>
      <c r="I1" s="73"/>
      <c r="J1" s="73"/>
      <c r="K1" s="73"/>
    </row>
    <row r="2" spans="1:17" ht="29.4" customHeight="1" x14ac:dyDescent="0.95">
      <c r="C2" s="73"/>
      <c r="D2" s="73" t="s">
        <v>12</v>
      </c>
      <c r="E2" s="146" t="s">
        <v>142</v>
      </c>
      <c r="F2" s="146"/>
      <c r="G2" s="146"/>
      <c r="H2" s="146"/>
      <c r="I2" s="146"/>
      <c r="J2" s="146"/>
      <c r="K2" s="146"/>
      <c r="M2" s="6"/>
      <c r="N2" s="6"/>
      <c r="O2" s="6"/>
      <c r="P2" s="6"/>
      <c r="Q2" s="6"/>
    </row>
    <row r="3" spans="1:17" ht="16.5" customHeight="1" x14ac:dyDescent="0.3">
      <c r="C3" s="73"/>
      <c r="D3" s="73" t="s">
        <v>12</v>
      </c>
      <c r="E3" s="75"/>
      <c r="F3" s="75"/>
      <c r="G3" s="80" t="s">
        <v>13</v>
      </c>
      <c r="H3" s="76">
        <v>13</v>
      </c>
      <c r="M3" s="147"/>
      <c r="N3" s="147"/>
      <c r="O3" s="147"/>
      <c r="P3" s="147"/>
      <c r="Q3" s="147"/>
    </row>
    <row r="4" spans="1:17" ht="16.5" customHeight="1" x14ac:dyDescent="0.3">
      <c r="C4" s="73"/>
      <c r="D4" s="73"/>
      <c r="E4" s="74"/>
      <c r="F4" s="74"/>
      <c r="G4" s="81" t="s">
        <v>14</v>
      </c>
      <c r="H4" s="77">
        <v>172</v>
      </c>
      <c r="M4" s="71"/>
      <c r="N4" s="71"/>
      <c r="O4" s="71"/>
      <c r="P4" s="71"/>
      <c r="Q4" s="71"/>
    </row>
    <row r="5" spans="1:17" ht="16.5" customHeight="1" x14ac:dyDescent="0.3">
      <c r="C5" s="73"/>
      <c r="D5" s="73"/>
      <c r="E5" s="73"/>
      <c r="F5" s="73"/>
      <c r="G5" s="82" t="s">
        <v>15</v>
      </c>
      <c r="H5" s="78">
        <v>40</v>
      </c>
      <c r="M5" s="71"/>
      <c r="N5" s="71"/>
      <c r="O5" s="71"/>
      <c r="P5" s="71"/>
      <c r="Q5" s="71"/>
    </row>
    <row r="6" spans="1:17" x14ac:dyDescent="0.3">
      <c r="C6" s="73"/>
      <c r="D6" s="73"/>
      <c r="E6" s="73"/>
      <c r="F6" s="73"/>
      <c r="G6" s="83" t="s">
        <v>16</v>
      </c>
      <c r="H6" s="79">
        <f>H4-H5</f>
        <v>132</v>
      </c>
      <c r="M6" s="71"/>
      <c r="N6" s="71"/>
      <c r="O6" s="71"/>
      <c r="P6" s="71"/>
      <c r="Q6" s="71"/>
    </row>
    <row r="7" spans="1:17" ht="7.5" customHeight="1" thickBot="1" x14ac:dyDescent="0.45">
      <c r="C7" s="73"/>
      <c r="D7" s="73" t="s">
        <v>12</v>
      </c>
      <c r="E7" s="73"/>
      <c r="F7" s="73"/>
      <c r="G7" s="102" t="s">
        <v>12</v>
      </c>
      <c r="H7" s="102"/>
      <c r="I7" s="102"/>
      <c r="J7" s="102"/>
      <c r="K7" s="102" t="s">
        <v>12</v>
      </c>
      <c r="M7" s="9"/>
      <c r="N7" s="9"/>
      <c r="O7" s="9"/>
      <c r="P7" s="9"/>
      <c r="Q7" s="9"/>
    </row>
    <row r="8" spans="1:17" ht="25.5" customHeight="1" thickBot="1" x14ac:dyDescent="0.35">
      <c r="A8" s="2"/>
      <c r="C8" s="73"/>
      <c r="D8" s="73" t="s">
        <v>12</v>
      </c>
      <c r="E8" s="103" t="s">
        <v>12</v>
      </c>
      <c r="F8" s="104"/>
      <c r="G8" s="110" t="s">
        <v>93</v>
      </c>
      <c r="H8" s="110" t="s">
        <v>92</v>
      </c>
      <c r="I8" s="110" t="s">
        <v>124</v>
      </c>
      <c r="J8" s="110" t="s">
        <v>163</v>
      </c>
      <c r="K8" s="105"/>
      <c r="M8" s="148"/>
      <c r="N8" s="148"/>
      <c r="O8" s="148"/>
      <c r="P8" s="148"/>
      <c r="Q8" s="9"/>
    </row>
    <row r="9" spans="1:17" ht="25.5" customHeight="1" thickBot="1" x14ac:dyDescent="0.35">
      <c r="A9" s="2"/>
      <c r="C9" s="73"/>
      <c r="D9" s="73"/>
      <c r="E9" s="190"/>
      <c r="F9" s="191"/>
      <c r="G9" s="193" t="s">
        <v>154</v>
      </c>
      <c r="H9" s="193" t="s">
        <v>155</v>
      </c>
      <c r="I9" s="192"/>
      <c r="J9" s="193" t="s">
        <v>153</v>
      </c>
      <c r="K9" s="194"/>
      <c r="M9" s="137"/>
      <c r="N9" s="137"/>
      <c r="O9" s="137"/>
      <c r="P9" s="137"/>
      <c r="Q9" s="9"/>
    </row>
    <row r="10" spans="1:17" ht="31.5" customHeight="1" thickBot="1" x14ac:dyDescent="0.35">
      <c r="A10" s="2"/>
      <c r="C10" s="73"/>
      <c r="D10" s="73"/>
      <c r="E10" s="95"/>
      <c r="F10" s="96"/>
      <c r="G10" s="120" t="s">
        <v>112</v>
      </c>
      <c r="H10" s="125" t="s">
        <v>56</v>
      </c>
      <c r="I10" s="122" t="s">
        <v>102</v>
      </c>
      <c r="J10" s="126" t="s">
        <v>99</v>
      </c>
      <c r="K10" s="128" t="s">
        <v>143</v>
      </c>
      <c r="M10" s="72"/>
      <c r="N10" s="72"/>
      <c r="O10" s="72"/>
      <c r="P10" s="72"/>
      <c r="Q10" s="9"/>
    </row>
    <row r="11" spans="1:17" ht="16.2" thickBot="1" x14ac:dyDescent="0.35">
      <c r="A11" s="3" t="e">
        <f>#REF!+1</f>
        <v>#REF!</v>
      </c>
      <c r="C11" s="73" t="s">
        <v>1</v>
      </c>
      <c r="D11" s="73" t="s">
        <v>12</v>
      </c>
      <c r="E11" s="97"/>
      <c r="F11" s="98"/>
      <c r="G11" s="121" t="s">
        <v>58</v>
      </c>
      <c r="H11" s="109" t="s">
        <v>57</v>
      </c>
      <c r="I11" s="123" t="s">
        <v>59</v>
      </c>
      <c r="J11" s="124" t="s">
        <v>125</v>
      </c>
      <c r="K11" s="129"/>
      <c r="M11"/>
    </row>
    <row r="12" spans="1:17" ht="18" thickBot="1" x14ac:dyDescent="0.35">
      <c r="A12" s="3" t="e">
        <f t="shared" ref="A12:A62" si="0">A11+1</f>
        <v>#REF!</v>
      </c>
      <c r="C12" s="73" t="s">
        <v>2</v>
      </c>
      <c r="D12" s="73" t="s">
        <v>12</v>
      </c>
      <c r="E12" s="101" t="s">
        <v>98</v>
      </c>
      <c r="F12" s="100" t="s">
        <v>90</v>
      </c>
      <c r="G12" s="121" t="s">
        <v>127</v>
      </c>
      <c r="H12" s="109" t="s">
        <v>60</v>
      </c>
      <c r="I12" s="123" t="s">
        <v>126</v>
      </c>
      <c r="J12" s="124" t="s">
        <v>131</v>
      </c>
      <c r="K12" s="130"/>
      <c r="M12"/>
    </row>
    <row r="13" spans="1:17" ht="27" thickBot="1" x14ac:dyDescent="0.35">
      <c r="A13" s="3" t="e">
        <f>#REF!+1</f>
        <v>#REF!</v>
      </c>
      <c r="C13" s="73" t="s">
        <v>3</v>
      </c>
      <c r="D13" s="73" t="s">
        <v>12</v>
      </c>
      <c r="E13" s="106" t="s">
        <v>149</v>
      </c>
      <c r="F13" s="99" t="s">
        <v>89</v>
      </c>
      <c r="G13" s="135" t="s">
        <v>180</v>
      </c>
      <c r="H13" s="114" t="s">
        <v>91</v>
      </c>
      <c r="I13" s="113" t="s">
        <v>95</v>
      </c>
      <c r="J13" s="195" t="s">
        <v>156</v>
      </c>
      <c r="K13" s="131" t="s">
        <v>122</v>
      </c>
      <c r="L13" s="1" t="s">
        <v>12</v>
      </c>
      <c r="M13" s="7"/>
      <c r="N13" s="7"/>
    </row>
    <row r="14" spans="1:17" ht="27" thickBot="1" x14ac:dyDescent="0.35">
      <c r="A14" s="3" t="e">
        <f>#REF!+1</f>
        <v>#REF!</v>
      </c>
      <c r="C14" s="73" t="s">
        <v>3</v>
      </c>
      <c r="D14" s="73" t="s">
        <v>12</v>
      </c>
      <c r="E14" s="106" t="s">
        <v>148</v>
      </c>
      <c r="F14" s="99" t="s">
        <v>89</v>
      </c>
      <c r="G14" s="135" t="s">
        <v>179</v>
      </c>
      <c r="H14" s="114" t="s">
        <v>91</v>
      </c>
      <c r="I14" s="113" t="s">
        <v>95</v>
      </c>
      <c r="J14" s="195" t="s">
        <v>157</v>
      </c>
      <c r="K14" s="131" t="s">
        <v>122</v>
      </c>
      <c r="L14" s="1" t="s">
        <v>12</v>
      </c>
      <c r="M14" s="7"/>
      <c r="N14" s="7"/>
    </row>
    <row r="15" spans="1:17" ht="27" thickBot="1" x14ac:dyDescent="0.35">
      <c r="A15" s="3" t="e">
        <f>#REF!+1</f>
        <v>#REF!</v>
      </c>
      <c r="C15" s="73" t="s">
        <v>3</v>
      </c>
      <c r="D15" s="73" t="s">
        <v>12</v>
      </c>
      <c r="E15" s="106" t="s">
        <v>147</v>
      </c>
      <c r="F15" s="99" t="s">
        <v>89</v>
      </c>
      <c r="G15" s="135" t="s">
        <v>178</v>
      </c>
      <c r="H15" s="114" t="s">
        <v>91</v>
      </c>
      <c r="I15" s="113" t="s">
        <v>95</v>
      </c>
      <c r="J15" s="195" t="s">
        <v>158</v>
      </c>
      <c r="K15" s="131" t="s">
        <v>122</v>
      </c>
      <c r="L15" s="1" t="s">
        <v>12</v>
      </c>
      <c r="M15" s="7"/>
      <c r="N15" s="7"/>
    </row>
    <row r="16" spans="1:17" ht="27" thickBot="1" x14ac:dyDescent="0.35">
      <c r="A16" s="3" t="e">
        <f>#REF!+1</f>
        <v>#REF!</v>
      </c>
      <c r="C16" s="73" t="s">
        <v>3</v>
      </c>
      <c r="D16" s="73" t="s">
        <v>12</v>
      </c>
      <c r="E16" s="106" t="s">
        <v>146</v>
      </c>
      <c r="F16" s="99" t="s">
        <v>89</v>
      </c>
      <c r="G16" s="135" t="s">
        <v>168</v>
      </c>
      <c r="H16" s="114" t="s">
        <v>91</v>
      </c>
      <c r="I16" s="113" t="s">
        <v>95</v>
      </c>
      <c r="J16" s="195" t="s">
        <v>159</v>
      </c>
      <c r="K16" s="131" t="s">
        <v>122</v>
      </c>
      <c r="L16" s="1" t="s">
        <v>12</v>
      </c>
      <c r="M16" s="7"/>
      <c r="N16" s="7"/>
    </row>
    <row r="17" spans="1:14" ht="27" thickBot="1" x14ac:dyDescent="0.35">
      <c r="A17" s="3" t="e">
        <f>#REF!+1</f>
        <v>#REF!</v>
      </c>
      <c r="C17" s="73" t="s">
        <v>3</v>
      </c>
      <c r="D17" s="73" t="s">
        <v>12</v>
      </c>
      <c r="E17" s="106" t="s">
        <v>145</v>
      </c>
      <c r="F17" s="99" t="s">
        <v>88</v>
      </c>
      <c r="G17" s="196" t="s">
        <v>177</v>
      </c>
      <c r="H17" s="114" t="s">
        <v>91</v>
      </c>
      <c r="I17" s="113" t="s">
        <v>95</v>
      </c>
      <c r="J17" s="195" t="s">
        <v>160</v>
      </c>
      <c r="K17" s="131" t="s">
        <v>122</v>
      </c>
      <c r="L17" s="1" t="s">
        <v>12</v>
      </c>
      <c r="M17" s="7"/>
      <c r="N17" s="7"/>
    </row>
    <row r="18" spans="1:14" ht="27" thickBot="1" x14ac:dyDescent="0.35">
      <c r="A18" s="3" t="e">
        <f>#REF!+1</f>
        <v>#REF!</v>
      </c>
      <c r="C18" s="73" t="s">
        <v>3</v>
      </c>
      <c r="D18" s="73" t="s">
        <v>12</v>
      </c>
      <c r="E18" s="106" t="s">
        <v>144</v>
      </c>
      <c r="F18" s="99" t="s">
        <v>88</v>
      </c>
      <c r="G18" s="196" t="s">
        <v>176</v>
      </c>
      <c r="H18" s="114" t="s">
        <v>91</v>
      </c>
      <c r="I18" s="113" t="s">
        <v>95</v>
      </c>
      <c r="J18" s="195" t="s">
        <v>161</v>
      </c>
      <c r="K18" s="131" t="s">
        <v>122</v>
      </c>
      <c r="L18" s="1" t="s">
        <v>12</v>
      </c>
      <c r="M18" s="7"/>
      <c r="N18" s="7"/>
    </row>
    <row r="19" spans="1:14" ht="26.4" x14ac:dyDescent="0.3">
      <c r="A19" s="3" t="e">
        <f>#REF!+1</f>
        <v>#REF!</v>
      </c>
      <c r="C19" s="73" t="s">
        <v>3</v>
      </c>
      <c r="D19" s="73" t="s">
        <v>12</v>
      </c>
      <c r="E19" s="106" t="s">
        <v>141</v>
      </c>
      <c r="F19" s="99" t="s">
        <v>88</v>
      </c>
      <c r="G19" s="196" t="s">
        <v>175</v>
      </c>
      <c r="H19" s="114" t="s">
        <v>91</v>
      </c>
      <c r="I19" s="113" t="s">
        <v>95</v>
      </c>
      <c r="J19" s="195" t="s">
        <v>162</v>
      </c>
      <c r="K19" s="131" t="s">
        <v>122</v>
      </c>
      <c r="L19" s="1" t="s">
        <v>12</v>
      </c>
      <c r="M19" s="7"/>
      <c r="N19" s="7"/>
    </row>
    <row r="20" spans="1:14" ht="27" x14ac:dyDescent="0.3">
      <c r="A20" s="3" t="e">
        <f>A13+1</f>
        <v>#REF!</v>
      </c>
      <c r="C20" s="73" t="s">
        <v>4</v>
      </c>
      <c r="D20" s="73" t="s">
        <v>12</v>
      </c>
      <c r="E20" s="106" t="s">
        <v>140</v>
      </c>
      <c r="F20" s="111" t="s">
        <v>105</v>
      </c>
      <c r="G20" s="196" t="s">
        <v>174</v>
      </c>
      <c r="H20" s="114" t="s">
        <v>91</v>
      </c>
      <c r="I20" s="112" t="s">
        <v>95</v>
      </c>
      <c r="J20" s="189" t="s">
        <v>166</v>
      </c>
      <c r="K20" s="136" t="s">
        <v>128</v>
      </c>
      <c r="L20" s="1" t="s">
        <v>12</v>
      </c>
      <c r="M20" s="70"/>
    </row>
    <row r="21" spans="1:14" ht="27" thickBot="1" x14ac:dyDescent="0.35">
      <c r="A21" s="3" t="e">
        <f t="shared" si="0"/>
        <v>#REF!</v>
      </c>
      <c r="C21" s="73" t="s">
        <v>5</v>
      </c>
      <c r="D21" s="73" t="s">
        <v>12</v>
      </c>
      <c r="E21" s="106" t="s">
        <v>139</v>
      </c>
      <c r="F21" s="99" t="s">
        <v>88</v>
      </c>
      <c r="G21" s="196" t="s">
        <v>173</v>
      </c>
      <c r="H21" s="114" t="s">
        <v>91</v>
      </c>
      <c r="I21" s="112" t="s">
        <v>95</v>
      </c>
      <c r="J21" s="189" t="s">
        <v>167</v>
      </c>
      <c r="K21" s="136" t="s">
        <v>128</v>
      </c>
      <c r="L21" s="1" t="s">
        <v>12</v>
      </c>
      <c r="M21" s="70"/>
    </row>
    <row r="22" spans="1:14" ht="52.8" x14ac:dyDescent="0.3">
      <c r="A22" s="3" t="e">
        <f t="shared" si="0"/>
        <v>#REF!</v>
      </c>
      <c r="C22" s="73" t="s">
        <v>6</v>
      </c>
      <c r="D22" s="73" t="s">
        <v>12</v>
      </c>
      <c r="E22" s="106" t="s">
        <v>138</v>
      </c>
      <c r="F22" s="99" t="s">
        <v>88</v>
      </c>
      <c r="G22" s="196" t="s">
        <v>172</v>
      </c>
      <c r="H22" s="114" t="s">
        <v>115</v>
      </c>
      <c r="I22" s="112" t="s">
        <v>94</v>
      </c>
      <c r="J22" s="188" t="s">
        <v>165</v>
      </c>
      <c r="K22" s="131" t="s">
        <v>122</v>
      </c>
      <c r="L22" s="1" t="s">
        <v>12</v>
      </c>
      <c r="M22" s="70"/>
    </row>
    <row r="23" spans="1:14" ht="40.200000000000003" thickBot="1" x14ac:dyDescent="0.35">
      <c r="A23" s="3" t="e">
        <f t="shared" si="0"/>
        <v>#REF!</v>
      </c>
      <c r="C23" s="73" t="s">
        <v>7</v>
      </c>
      <c r="D23" s="73" t="s">
        <v>12</v>
      </c>
      <c r="E23" s="106" t="s">
        <v>137</v>
      </c>
      <c r="F23" s="99" t="s">
        <v>88</v>
      </c>
      <c r="G23" s="187" t="s">
        <v>150</v>
      </c>
      <c r="H23" s="196" t="s">
        <v>171</v>
      </c>
      <c r="I23" s="112" t="s">
        <v>94</v>
      </c>
      <c r="J23" s="189" t="s">
        <v>164</v>
      </c>
      <c r="K23" s="136" t="s">
        <v>128</v>
      </c>
      <c r="L23" s="1" t="s">
        <v>12</v>
      </c>
      <c r="M23" s="70"/>
    </row>
    <row r="24" spans="1:14" ht="27" thickBot="1" x14ac:dyDescent="0.35">
      <c r="A24" s="3" t="e">
        <f t="shared" si="0"/>
        <v>#REF!</v>
      </c>
      <c r="C24" s="73" t="s">
        <v>8</v>
      </c>
      <c r="D24" s="73" t="s">
        <v>12</v>
      </c>
      <c r="E24" s="106" t="s">
        <v>136</v>
      </c>
      <c r="F24" s="99" t="s">
        <v>88</v>
      </c>
      <c r="G24" s="196" t="s">
        <v>169</v>
      </c>
      <c r="H24" s="114" t="s">
        <v>91</v>
      </c>
      <c r="I24" s="112" t="s">
        <v>94</v>
      </c>
      <c r="J24" s="189" t="s">
        <v>151</v>
      </c>
      <c r="K24" s="131" t="s">
        <v>122</v>
      </c>
      <c r="L24" s="1" t="s">
        <v>12</v>
      </c>
    </row>
    <row r="25" spans="1:14" ht="27" x14ac:dyDescent="0.3">
      <c r="A25" s="3" t="e">
        <f t="shared" si="0"/>
        <v>#REF!</v>
      </c>
      <c r="C25" s="73" t="s">
        <v>9</v>
      </c>
      <c r="D25" s="73" t="s">
        <v>12</v>
      </c>
      <c r="E25" s="106" t="s">
        <v>135</v>
      </c>
      <c r="F25" s="111" t="s">
        <v>105</v>
      </c>
      <c r="G25" s="196" t="s">
        <v>170</v>
      </c>
      <c r="H25" s="114" t="s">
        <v>117</v>
      </c>
      <c r="I25" s="112" t="s">
        <v>95</v>
      </c>
      <c r="J25" s="189" t="s">
        <v>152</v>
      </c>
      <c r="K25" s="131" t="s">
        <v>122</v>
      </c>
      <c r="L25" s="1" t="s">
        <v>12</v>
      </c>
    </row>
    <row r="26" spans="1:14" ht="15.6" x14ac:dyDescent="0.3">
      <c r="A26" s="3" t="e">
        <f t="shared" si="0"/>
        <v>#REF!</v>
      </c>
      <c r="C26" s="73" t="s">
        <v>10</v>
      </c>
      <c r="D26" s="73" t="s">
        <v>12</v>
      </c>
      <c r="E26" s="106" t="s">
        <v>132</v>
      </c>
      <c r="F26" s="99" t="s">
        <v>87</v>
      </c>
      <c r="G26" s="116" t="s">
        <v>96</v>
      </c>
      <c r="H26" s="115" t="s">
        <v>106</v>
      </c>
      <c r="I26" s="118" t="s">
        <v>97</v>
      </c>
      <c r="J26" s="117" t="s">
        <v>103</v>
      </c>
      <c r="K26" s="99"/>
    </row>
    <row r="27" spans="1:14" ht="15.6" x14ac:dyDescent="0.3">
      <c r="A27" s="3" t="e">
        <f>A25+1</f>
        <v>#REF!</v>
      </c>
      <c r="C27" s="73" t="s">
        <v>11</v>
      </c>
      <c r="D27" s="73" t="s">
        <v>12</v>
      </c>
      <c r="E27" s="106" t="s">
        <v>133</v>
      </c>
      <c r="F27" s="107" t="s">
        <v>86</v>
      </c>
      <c r="G27" s="118" t="s">
        <v>97</v>
      </c>
      <c r="H27" s="119" t="s">
        <v>104</v>
      </c>
      <c r="I27" s="118" t="s">
        <v>97</v>
      </c>
      <c r="J27" s="138" t="s">
        <v>100</v>
      </c>
      <c r="K27" s="99"/>
    </row>
    <row r="28" spans="1:14" ht="15.6" x14ac:dyDescent="0.3">
      <c r="A28" s="3" t="e">
        <f>A26+1</f>
        <v>#REF!</v>
      </c>
      <c r="C28" s="73" t="s">
        <v>11</v>
      </c>
      <c r="D28" s="73" t="s">
        <v>12</v>
      </c>
      <c r="E28" s="106" t="s">
        <v>134</v>
      </c>
      <c r="F28" s="107" t="s">
        <v>86</v>
      </c>
      <c r="G28" s="138" t="s">
        <v>100</v>
      </c>
      <c r="H28" s="139" t="s">
        <v>100</v>
      </c>
      <c r="I28" s="118" t="s">
        <v>97</v>
      </c>
      <c r="J28" s="138" t="s">
        <v>116</v>
      </c>
      <c r="K28" s="99"/>
    </row>
    <row r="29" spans="1:14" x14ac:dyDescent="0.3">
      <c r="A29" s="3" t="e">
        <f>#REF!+1</f>
        <v>#REF!</v>
      </c>
      <c r="C29" s="73" t="s">
        <v>24</v>
      </c>
      <c r="D29" s="73" t="s">
        <v>12</v>
      </c>
      <c r="E29" s="73"/>
      <c r="F29" s="73" t="s">
        <v>12</v>
      </c>
      <c r="G29" s="108" t="s">
        <v>12</v>
      </c>
      <c r="H29" s="73"/>
      <c r="I29" s="73"/>
      <c r="J29" s="73"/>
      <c r="K29" s="73"/>
      <c r="M29" s="8"/>
    </row>
    <row r="30" spans="1:14" x14ac:dyDescent="0.3">
      <c r="A30" s="3"/>
      <c r="C30" s="73"/>
      <c r="D30" s="73"/>
      <c r="E30" s="73"/>
      <c r="F30" s="142" t="s">
        <v>118</v>
      </c>
      <c r="G30" s="142"/>
      <c r="H30" s="140" t="s">
        <v>12</v>
      </c>
      <c r="I30" s="140"/>
      <c r="J30" s="133"/>
      <c r="K30" s="132"/>
      <c r="M30" s="8"/>
    </row>
    <row r="31" spans="1:14" ht="14.4" customHeight="1" x14ac:dyDescent="0.3">
      <c r="A31" s="3"/>
      <c r="C31" s="73"/>
      <c r="D31" s="73"/>
      <c r="E31" s="73"/>
      <c r="F31" s="142" t="s">
        <v>120</v>
      </c>
      <c r="G31" s="142"/>
      <c r="H31" s="140" t="s">
        <v>119</v>
      </c>
      <c r="I31" s="140"/>
      <c r="J31" s="140"/>
      <c r="K31" s="127"/>
      <c r="M31" s="8"/>
    </row>
    <row r="32" spans="1:14" ht="14.4" customHeight="1" x14ac:dyDescent="0.3">
      <c r="A32" s="3"/>
      <c r="C32" s="73"/>
      <c r="D32" s="73"/>
      <c r="E32" s="73"/>
      <c r="F32" s="142" t="s">
        <v>107</v>
      </c>
      <c r="G32" s="142"/>
      <c r="H32" s="140" t="s">
        <v>101</v>
      </c>
      <c r="I32" s="140"/>
      <c r="J32" s="140"/>
      <c r="K32" s="132"/>
      <c r="M32" s="8"/>
    </row>
    <row r="33" spans="1:13" ht="14.4" customHeight="1" x14ac:dyDescent="0.3">
      <c r="A33" s="3" t="e">
        <f>A28+1</f>
        <v>#REF!</v>
      </c>
      <c r="C33" s="73" t="s">
        <v>25</v>
      </c>
      <c r="D33" s="73" t="s">
        <v>12</v>
      </c>
      <c r="E33" s="73"/>
      <c r="F33" s="145" t="s">
        <v>113</v>
      </c>
      <c r="G33" s="145"/>
      <c r="H33" s="140" t="s">
        <v>114</v>
      </c>
      <c r="I33" s="140"/>
      <c r="J33" s="140"/>
      <c r="K33" s="134" t="s">
        <v>110</v>
      </c>
      <c r="M33" s="8"/>
    </row>
    <row r="34" spans="1:13" ht="14.4" customHeight="1" x14ac:dyDescent="0.3">
      <c r="A34" s="3" t="e">
        <f>A29+1</f>
        <v>#REF!</v>
      </c>
      <c r="C34" s="73" t="s">
        <v>25</v>
      </c>
      <c r="D34" s="73" t="s">
        <v>12</v>
      </c>
      <c r="E34" s="73"/>
      <c r="F34" s="143" t="s">
        <v>108</v>
      </c>
      <c r="G34" s="143"/>
      <c r="H34" s="140" t="s">
        <v>111</v>
      </c>
      <c r="I34" s="140"/>
      <c r="J34" s="140"/>
      <c r="K34" s="132" t="s">
        <v>110</v>
      </c>
      <c r="M34" s="8"/>
    </row>
    <row r="35" spans="1:13" ht="14.4" customHeight="1" x14ac:dyDescent="0.3">
      <c r="A35" s="3">
        <f>A30+1</f>
        <v>1</v>
      </c>
      <c r="C35" s="73" t="s">
        <v>25</v>
      </c>
      <c r="D35" s="73" t="s">
        <v>12</v>
      </c>
      <c r="E35" s="73"/>
      <c r="F35" s="144" t="s">
        <v>102</v>
      </c>
      <c r="G35" s="144"/>
      <c r="H35" s="140" t="s">
        <v>129</v>
      </c>
      <c r="I35" s="140"/>
      <c r="J35" s="140"/>
      <c r="K35" s="132" t="s">
        <v>110</v>
      </c>
      <c r="M35" s="8"/>
    </row>
    <row r="36" spans="1:13" ht="14.4" customHeight="1" x14ac:dyDescent="0.3">
      <c r="A36" s="3" t="e">
        <f>A34+1</f>
        <v>#REF!</v>
      </c>
      <c r="C36" s="73" t="s">
        <v>26</v>
      </c>
      <c r="D36" s="73" t="s">
        <v>12</v>
      </c>
      <c r="E36" s="73"/>
      <c r="F36" s="149" t="s">
        <v>109</v>
      </c>
      <c r="G36" s="149"/>
      <c r="H36" s="140" t="s">
        <v>130</v>
      </c>
      <c r="I36" s="140"/>
      <c r="J36" s="140"/>
      <c r="K36" s="132" t="s">
        <v>110</v>
      </c>
      <c r="M36" s="8"/>
    </row>
    <row r="37" spans="1:13" ht="14.4" customHeight="1" x14ac:dyDescent="0.3">
      <c r="A37" s="3" t="e">
        <f t="shared" si="0"/>
        <v>#REF!</v>
      </c>
      <c r="C37" s="73" t="s">
        <v>27</v>
      </c>
      <c r="D37" s="73" t="s">
        <v>12</v>
      </c>
      <c r="E37" s="73"/>
      <c r="F37" s="141" t="s">
        <v>121</v>
      </c>
      <c r="G37" s="141"/>
      <c r="H37" s="140" t="s">
        <v>123</v>
      </c>
      <c r="I37" s="140"/>
      <c r="J37" s="140"/>
      <c r="K37" s="127"/>
      <c r="M37" s="8"/>
    </row>
    <row r="38" spans="1:13" x14ac:dyDescent="0.3">
      <c r="A38" s="3" t="e">
        <f t="shared" si="0"/>
        <v>#REF!</v>
      </c>
      <c r="C38" s="73" t="s">
        <v>28</v>
      </c>
      <c r="D38" s="73" t="s">
        <v>12</v>
      </c>
      <c r="E38" s="73"/>
      <c r="F38" s="73"/>
      <c r="G38" s="73"/>
      <c r="H38" s="73"/>
      <c r="I38" s="73"/>
      <c r="J38" s="73"/>
      <c r="K38" s="73"/>
      <c r="L38" s="8"/>
      <c r="M38" s="8"/>
    </row>
    <row r="39" spans="1:13" x14ac:dyDescent="0.3">
      <c r="A39" s="3" t="e">
        <f t="shared" si="0"/>
        <v>#REF!</v>
      </c>
      <c r="C39" s="73" t="s">
        <v>29</v>
      </c>
      <c r="D39" s="73" t="s">
        <v>12</v>
      </c>
      <c r="E39" s="73"/>
      <c r="F39" s="73"/>
      <c r="G39" s="73"/>
      <c r="H39" s="73"/>
      <c r="I39" s="73"/>
      <c r="J39" s="73"/>
      <c r="K39" s="73"/>
      <c r="L39" s="8"/>
      <c r="M39" s="8"/>
    </row>
    <row r="40" spans="1:13" x14ac:dyDescent="0.3">
      <c r="A40" s="3" t="e">
        <f t="shared" si="0"/>
        <v>#REF!</v>
      </c>
      <c r="C40" s="73" t="s">
        <v>30</v>
      </c>
      <c r="D40" s="73" t="s">
        <v>12</v>
      </c>
      <c r="E40" s="73"/>
      <c r="F40" s="73"/>
      <c r="G40" s="73"/>
      <c r="H40" s="73"/>
      <c r="I40" s="73"/>
      <c r="J40" s="73"/>
      <c r="K40" s="73"/>
      <c r="L40" s="8"/>
      <c r="M40" s="8"/>
    </row>
    <row r="41" spans="1:13" x14ac:dyDescent="0.3">
      <c r="A41" s="3" t="e">
        <f t="shared" si="0"/>
        <v>#REF!</v>
      </c>
      <c r="C41" s="73" t="s">
        <v>31</v>
      </c>
      <c r="D41" s="73" t="s">
        <v>12</v>
      </c>
      <c r="E41" s="73"/>
      <c r="F41" s="73"/>
      <c r="G41" s="73"/>
      <c r="H41" s="73"/>
      <c r="I41" s="73"/>
      <c r="J41" s="73"/>
      <c r="K41" s="73"/>
      <c r="L41" s="8"/>
      <c r="M41" s="8"/>
    </row>
    <row r="42" spans="1:13" x14ac:dyDescent="0.3">
      <c r="A42" s="3" t="e">
        <f t="shared" si="0"/>
        <v>#REF!</v>
      </c>
      <c r="C42" s="73" t="s">
        <v>32</v>
      </c>
      <c r="D42" s="73" t="s">
        <v>12</v>
      </c>
      <c r="E42" s="73"/>
      <c r="F42" s="73"/>
      <c r="G42" s="73"/>
      <c r="H42" s="73"/>
      <c r="I42" s="73"/>
      <c r="J42" s="73"/>
      <c r="K42" s="73"/>
      <c r="L42" s="8"/>
      <c r="M42" s="8"/>
    </row>
    <row r="43" spans="1:13" x14ac:dyDescent="0.3">
      <c r="A43" s="3" t="e">
        <f t="shared" si="0"/>
        <v>#REF!</v>
      </c>
      <c r="C43" s="73" t="s">
        <v>33</v>
      </c>
      <c r="D43" s="73" t="s">
        <v>12</v>
      </c>
      <c r="E43" s="73"/>
      <c r="F43" s="73"/>
      <c r="G43" s="73"/>
      <c r="H43" s="73"/>
      <c r="I43" s="73"/>
      <c r="J43" s="73"/>
      <c r="K43" s="73"/>
      <c r="L43" s="8"/>
      <c r="M43" s="8"/>
    </row>
    <row r="44" spans="1:13" x14ac:dyDescent="0.3">
      <c r="A44" s="3" t="e">
        <f t="shared" si="0"/>
        <v>#REF!</v>
      </c>
      <c r="C44" s="73" t="s">
        <v>34</v>
      </c>
      <c r="D44" s="73" t="s">
        <v>12</v>
      </c>
      <c r="E44" s="73"/>
      <c r="F44" s="73"/>
      <c r="G44" s="73"/>
      <c r="H44" s="73"/>
      <c r="I44" s="73"/>
      <c r="J44" s="73"/>
      <c r="K44" s="73"/>
      <c r="L44" s="8"/>
      <c r="M44" s="8"/>
    </row>
    <row r="45" spans="1:13" x14ac:dyDescent="0.3">
      <c r="A45" s="3" t="e">
        <f t="shared" si="0"/>
        <v>#REF!</v>
      </c>
      <c r="C45" s="73" t="s">
        <v>35</v>
      </c>
      <c r="D45" s="73" t="s">
        <v>12</v>
      </c>
      <c r="E45" s="73"/>
      <c r="F45" s="73"/>
      <c r="G45" s="73"/>
      <c r="H45" s="73"/>
      <c r="I45" s="73"/>
      <c r="J45" s="73"/>
      <c r="K45" s="73"/>
      <c r="L45" s="8"/>
      <c r="M45" s="8"/>
    </row>
    <row r="46" spans="1:13" x14ac:dyDescent="0.3">
      <c r="A46" s="3" t="e">
        <f t="shared" si="0"/>
        <v>#REF!</v>
      </c>
      <c r="C46" s="73" t="s">
        <v>36</v>
      </c>
      <c r="D46" s="73" t="s">
        <v>12</v>
      </c>
      <c r="E46" s="73"/>
      <c r="F46" s="73"/>
      <c r="G46" s="73"/>
      <c r="H46" s="73"/>
      <c r="I46" s="73"/>
      <c r="J46" s="73"/>
      <c r="K46" s="73"/>
      <c r="L46" s="8"/>
      <c r="M46" s="8"/>
    </row>
    <row r="47" spans="1:13" x14ac:dyDescent="0.3">
      <c r="A47" s="3" t="e">
        <f t="shared" si="0"/>
        <v>#REF!</v>
      </c>
      <c r="C47" s="73" t="s">
        <v>37</v>
      </c>
      <c r="D47" s="73" t="s">
        <v>12</v>
      </c>
      <c r="E47" s="73"/>
      <c r="F47" s="73"/>
      <c r="G47" s="73"/>
      <c r="H47" s="73"/>
      <c r="I47" s="73"/>
      <c r="J47" s="73"/>
      <c r="K47" s="73"/>
      <c r="L47" s="8"/>
      <c r="M47" s="8"/>
    </row>
    <row r="48" spans="1:13" x14ac:dyDescent="0.3">
      <c r="A48" s="3" t="e">
        <f t="shared" si="0"/>
        <v>#REF!</v>
      </c>
      <c r="C48" s="73" t="s">
        <v>38</v>
      </c>
      <c r="D48" s="73" t="s">
        <v>12</v>
      </c>
      <c r="E48" s="73"/>
      <c r="F48" s="73"/>
      <c r="G48" s="73"/>
      <c r="H48" s="73"/>
      <c r="I48" s="73"/>
      <c r="J48" s="73"/>
      <c r="K48" s="73"/>
      <c r="L48" s="8"/>
      <c r="M48" s="8"/>
    </row>
    <row r="49" spans="1:13" x14ac:dyDescent="0.3">
      <c r="A49" s="3" t="e">
        <f t="shared" si="0"/>
        <v>#REF!</v>
      </c>
      <c r="C49" s="73" t="s">
        <v>39</v>
      </c>
      <c r="D49" s="73" t="s">
        <v>12</v>
      </c>
      <c r="E49" s="73"/>
      <c r="F49" s="73"/>
      <c r="G49" s="73"/>
      <c r="H49" s="73"/>
      <c r="I49" s="73"/>
      <c r="J49" s="73"/>
      <c r="K49" s="73"/>
      <c r="L49" s="8"/>
      <c r="M49" s="8"/>
    </row>
    <row r="50" spans="1:13" x14ac:dyDescent="0.3">
      <c r="A50" s="3" t="e">
        <f t="shared" si="0"/>
        <v>#REF!</v>
      </c>
      <c r="C50" s="73" t="s">
        <v>40</v>
      </c>
      <c r="D50" s="73" t="s">
        <v>12</v>
      </c>
      <c r="E50" s="73"/>
      <c r="F50" s="73"/>
      <c r="G50" s="73"/>
      <c r="H50" s="73"/>
      <c r="I50" s="73"/>
      <c r="J50" s="73"/>
      <c r="K50" s="73"/>
      <c r="L50" s="8"/>
      <c r="M50" s="8"/>
    </row>
    <row r="51" spans="1:13" x14ac:dyDescent="0.3">
      <c r="A51" s="3" t="e">
        <f t="shared" si="0"/>
        <v>#REF!</v>
      </c>
      <c r="C51" s="73" t="s">
        <v>41</v>
      </c>
      <c r="D51" s="73" t="s">
        <v>12</v>
      </c>
      <c r="E51" s="73"/>
      <c r="F51" s="73"/>
      <c r="G51" s="73"/>
      <c r="H51" s="73"/>
      <c r="I51" s="73"/>
      <c r="J51" s="73"/>
      <c r="K51" s="73"/>
      <c r="L51" s="8"/>
      <c r="M51" s="8"/>
    </row>
    <row r="52" spans="1:13" x14ac:dyDescent="0.3">
      <c r="A52" s="3" t="e">
        <f t="shared" si="0"/>
        <v>#REF!</v>
      </c>
      <c r="C52" s="73" t="s">
        <v>42</v>
      </c>
      <c r="D52" s="73" t="s">
        <v>12</v>
      </c>
      <c r="E52" s="73"/>
      <c r="F52" s="73"/>
      <c r="G52" s="73"/>
      <c r="H52" s="73"/>
      <c r="I52" s="73"/>
      <c r="J52" s="73"/>
      <c r="K52" s="73"/>
      <c r="L52" s="8"/>
      <c r="M52" s="8"/>
    </row>
    <row r="53" spans="1:13" x14ac:dyDescent="0.3">
      <c r="A53" s="3" t="e">
        <f t="shared" si="0"/>
        <v>#REF!</v>
      </c>
      <c r="C53" s="73" t="s">
        <v>43</v>
      </c>
      <c r="D53" s="73" t="s">
        <v>12</v>
      </c>
      <c r="E53" s="73"/>
      <c r="F53" s="73"/>
      <c r="G53" s="73"/>
      <c r="H53" s="73"/>
      <c r="I53" s="73"/>
      <c r="J53" s="73"/>
      <c r="K53" s="73"/>
      <c r="L53" s="8"/>
      <c r="M53" s="8"/>
    </row>
    <row r="54" spans="1:13" x14ac:dyDescent="0.3">
      <c r="A54" s="3" t="e">
        <f t="shared" si="0"/>
        <v>#REF!</v>
      </c>
      <c r="C54" s="73" t="s">
        <v>44</v>
      </c>
      <c r="D54" s="73" t="s">
        <v>12</v>
      </c>
      <c r="E54" s="73"/>
      <c r="F54" s="73"/>
      <c r="G54" s="73"/>
      <c r="H54" s="73"/>
      <c r="I54" s="73"/>
      <c r="J54" s="73"/>
      <c r="K54" s="73"/>
      <c r="L54" s="8"/>
      <c r="M54" s="8"/>
    </row>
    <row r="55" spans="1:13" x14ac:dyDescent="0.3">
      <c r="A55" s="3" t="e">
        <f t="shared" si="0"/>
        <v>#REF!</v>
      </c>
      <c r="C55" s="73" t="s">
        <v>45</v>
      </c>
      <c r="D55" s="73" t="s">
        <v>12</v>
      </c>
      <c r="E55" s="73"/>
      <c r="F55" s="73"/>
      <c r="G55" s="73"/>
      <c r="H55" s="73"/>
      <c r="I55" s="73"/>
      <c r="J55" s="73"/>
      <c r="K55" s="73"/>
      <c r="L55" s="8"/>
      <c r="M55" s="8"/>
    </row>
    <row r="56" spans="1:13" x14ac:dyDescent="0.3">
      <c r="A56" s="3" t="e">
        <f t="shared" si="0"/>
        <v>#REF!</v>
      </c>
      <c r="C56" s="73" t="s">
        <v>46</v>
      </c>
      <c r="D56" s="73" t="s">
        <v>12</v>
      </c>
      <c r="E56" s="73"/>
      <c r="F56" s="73"/>
      <c r="G56" s="73"/>
      <c r="H56" s="73"/>
      <c r="I56" s="73"/>
      <c r="J56" s="73"/>
      <c r="K56" s="73"/>
      <c r="L56" s="8"/>
      <c r="M56" s="8"/>
    </row>
    <row r="57" spans="1:13" x14ac:dyDescent="0.3">
      <c r="A57" s="3" t="e">
        <f t="shared" si="0"/>
        <v>#REF!</v>
      </c>
      <c r="C57" s="73" t="s">
        <v>47</v>
      </c>
      <c r="D57" s="73" t="s">
        <v>12</v>
      </c>
      <c r="E57" s="73"/>
      <c r="F57" s="73"/>
      <c r="G57" s="73"/>
      <c r="H57" s="73"/>
      <c r="I57" s="73"/>
      <c r="J57" s="73"/>
      <c r="K57" s="73"/>
      <c r="L57" s="8"/>
      <c r="M57" s="8"/>
    </row>
    <row r="58" spans="1:13" x14ac:dyDescent="0.3">
      <c r="A58" s="3" t="e">
        <f t="shared" si="0"/>
        <v>#REF!</v>
      </c>
      <c r="C58" s="73" t="s">
        <v>48</v>
      </c>
      <c r="D58" s="73" t="s">
        <v>12</v>
      </c>
      <c r="E58" s="73"/>
      <c r="F58" s="73"/>
      <c r="G58" s="73"/>
      <c r="H58" s="73"/>
      <c r="I58" s="73"/>
      <c r="J58" s="73"/>
      <c r="K58" s="73"/>
      <c r="L58" s="8"/>
      <c r="M58" s="8"/>
    </row>
    <row r="59" spans="1:13" x14ac:dyDescent="0.3">
      <c r="A59" s="3" t="e">
        <f t="shared" si="0"/>
        <v>#REF!</v>
      </c>
      <c r="C59" s="73" t="s">
        <v>49</v>
      </c>
      <c r="D59" s="73" t="s">
        <v>12</v>
      </c>
      <c r="E59" s="73"/>
      <c r="F59" s="73"/>
      <c r="G59" s="73"/>
      <c r="H59" s="73"/>
      <c r="I59" s="73"/>
      <c r="J59" s="73"/>
      <c r="K59" s="73"/>
      <c r="L59" s="8"/>
      <c r="M59" s="8"/>
    </row>
    <row r="60" spans="1:13" x14ac:dyDescent="0.3">
      <c r="A60" s="3" t="e">
        <f t="shared" si="0"/>
        <v>#REF!</v>
      </c>
      <c r="C60" s="73" t="s">
        <v>50</v>
      </c>
      <c r="D60" s="73" t="s">
        <v>12</v>
      </c>
      <c r="E60" s="73"/>
      <c r="F60" s="73"/>
      <c r="G60" s="73"/>
      <c r="H60" s="73"/>
      <c r="I60" s="73"/>
      <c r="J60" s="73"/>
      <c r="K60" s="73"/>
      <c r="L60" s="8"/>
      <c r="M60" s="8"/>
    </row>
    <row r="61" spans="1:13" x14ac:dyDescent="0.3">
      <c r="A61" s="3" t="e">
        <f t="shared" si="0"/>
        <v>#REF!</v>
      </c>
      <c r="C61" s="73" t="s">
        <v>54</v>
      </c>
      <c r="D61" s="73" t="s">
        <v>12</v>
      </c>
      <c r="E61" s="73"/>
      <c r="F61" s="73"/>
      <c r="G61" s="73"/>
      <c r="H61" s="73"/>
      <c r="I61" s="73"/>
      <c r="J61" s="73"/>
      <c r="K61" s="73"/>
      <c r="L61" s="8"/>
      <c r="M61" s="8"/>
    </row>
    <row r="62" spans="1:13" x14ac:dyDescent="0.3">
      <c r="A62" s="3" t="e">
        <f t="shared" si="0"/>
        <v>#REF!</v>
      </c>
      <c r="C62" s="73" t="s">
        <v>55</v>
      </c>
      <c r="D62" s="73" t="s">
        <v>12</v>
      </c>
      <c r="E62" s="73"/>
      <c r="F62" s="73"/>
      <c r="G62" s="73"/>
      <c r="H62" s="73"/>
      <c r="I62" s="73"/>
      <c r="J62" s="73"/>
      <c r="K62" s="73"/>
      <c r="L62" s="8"/>
      <c r="M62" s="8"/>
    </row>
    <row r="63" spans="1:13" x14ac:dyDescent="0.3">
      <c r="C63" s="73"/>
      <c r="D63" s="73" t="s">
        <v>12</v>
      </c>
      <c r="E63" s="73"/>
      <c r="F63" s="73"/>
      <c r="G63" s="73"/>
      <c r="H63" s="73"/>
      <c r="I63" s="73"/>
      <c r="J63" s="73"/>
      <c r="K63" s="73"/>
    </row>
    <row r="64" spans="1:13" x14ac:dyDescent="0.3">
      <c r="C64" s="73"/>
      <c r="D64" s="73" t="s">
        <v>12</v>
      </c>
      <c r="E64" s="73"/>
      <c r="F64" s="73"/>
      <c r="G64" s="73"/>
      <c r="H64" s="73"/>
      <c r="I64" s="73"/>
      <c r="J64" s="73"/>
      <c r="K64" s="73"/>
    </row>
    <row r="65" spans="3:11" x14ac:dyDescent="0.3">
      <c r="C65" s="73"/>
      <c r="D65" s="73" t="s">
        <v>12</v>
      </c>
      <c r="E65" s="73"/>
      <c r="F65" s="73"/>
      <c r="G65" s="73"/>
      <c r="H65" s="73"/>
      <c r="I65" s="73"/>
      <c r="J65" s="73"/>
      <c r="K65" s="73"/>
    </row>
  </sheetData>
  <mergeCells count="19">
    <mergeCell ref="E2:K2"/>
    <mergeCell ref="M3:Q3"/>
    <mergeCell ref="M8:P8"/>
    <mergeCell ref="H30:I30"/>
    <mergeCell ref="F36:G36"/>
    <mergeCell ref="F37:G37"/>
    <mergeCell ref="F30:G30"/>
    <mergeCell ref="F31:G31"/>
    <mergeCell ref="F32:G32"/>
    <mergeCell ref="F34:G34"/>
    <mergeCell ref="F35:G35"/>
    <mergeCell ref="F33:G33"/>
    <mergeCell ref="H37:J37"/>
    <mergeCell ref="H31:J31"/>
    <mergeCell ref="H32:J32"/>
    <mergeCell ref="H34:J34"/>
    <mergeCell ref="H35:J35"/>
    <mergeCell ref="H36:J36"/>
    <mergeCell ref="H33:J33"/>
  </mergeCells>
  <phoneticPr fontId="3" type="noConversion"/>
  <pageMargins left="0.23622047244094491" right="0.23622047244094491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C3:H28"/>
  <sheetViews>
    <sheetView workbookViewId="0">
      <selection activeCell="G5" sqref="G5"/>
    </sheetView>
  </sheetViews>
  <sheetFormatPr baseColWidth="10" defaultRowHeight="14.4" x14ac:dyDescent="0.3"/>
  <cols>
    <col min="4" max="4" width="11.44140625" style="1" customWidth="1"/>
  </cols>
  <sheetData>
    <row r="3" spans="3:8" ht="15" thickBot="1" x14ac:dyDescent="0.35"/>
    <row r="4" spans="3:8" ht="15" thickBot="1" x14ac:dyDescent="0.35">
      <c r="C4" s="150" t="s">
        <v>52</v>
      </c>
      <c r="D4" s="151"/>
      <c r="E4" s="152"/>
      <c r="F4" s="150" t="s">
        <v>51</v>
      </c>
      <c r="G4" s="151"/>
      <c r="H4" s="152"/>
    </row>
    <row r="5" spans="3:8" x14ac:dyDescent="0.3">
      <c r="C5" s="10"/>
      <c r="D5" s="63">
        <v>0.5</v>
      </c>
      <c r="E5" s="55"/>
      <c r="F5" s="10"/>
      <c r="G5" s="58">
        <f>Accueil!$H$4*'%FC'!D5</f>
        <v>86</v>
      </c>
      <c r="H5" s="55"/>
    </row>
    <row r="6" spans="3:8" x14ac:dyDescent="0.3">
      <c r="C6" s="60"/>
      <c r="D6" s="64">
        <v>0.55000000000000004</v>
      </c>
      <c r="E6" s="61"/>
      <c r="F6" s="60"/>
      <c r="G6" s="62">
        <f>Accueil!$H$4*'%FC'!D6</f>
        <v>94.600000000000009</v>
      </c>
      <c r="H6" s="61"/>
    </row>
    <row r="7" spans="3:8" x14ac:dyDescent="0.3">
      <c r="C7" s="10"/>
      <c r="D7" s="63">
        <v>0.6</v>
      </c>
      <c r="E7" s="55"/>
      <c r="F7" s="10"/>
      <c r="G7" s="58">
        <f>Accueil!$H$4*'%FC'!D7</f>
        <v>103.2</v>
      </c>
      <c r="H7" s="55"/>
    </row>
    <row r="8" spans="3:8" x14ac:dyDescent="0.3">
      <c r="C8" s="60"/>
      <c r="D8" s="64">
        <v>0.65</v>
      </c>
      <c r="E8" s="61"/>
      <c r="F8" s="60"/>
      <c r="G8" s="62">
        <f>Accueil!$H$4*'%FC'!D8</f>
        <v>111.8</v>
      </c>
      <c r="H8" s="61"/>
    </row>
    <row r="9" spans="3:8" x14ac:dyDescent="0.3">
      <c r="C9" s="10"/>
      <c r="D9" s="63">
        <v>0.7</v>
      </c>
      <c r="E9" s="55"/>
      <c r="F9" s="10"/>
      <c r="G9" s="58">
        <f>Accueil!$H$4*'%FC'!D9</f>
        <v>120.39999999999999</v>
      </c>
      <c r="H9" s="55"/>
    </row>
    <row r="10" spans="3:8" x14ac:dyDescent="0.3">
      <c r="C10" s="60"/>
      <c r="D10" s="64">
        <v>0.75</v>
      </c>
      <c r="E10" s="61"/>
      <c r="F10" s="60"/>
      <c r="G10" s="62">
        <f>Accueil!$H$4*'%FC'!D10</f>
        <v>129</v>
      </c>
      <c r="H10" s="61"/>
    </row>
    <row r="11" spans="3:8" x14ac:dyDescent="0.3">
      <c r="C11" s="10"/>
      <c r="D11" s="63">
        <v>0.8</v>
      </c>
      <c r="E11" s="55"/>
      <c r="F11" s="10"/>
      <c r="G11" s="58">
        <f>Accueil!$H$4*'%FC'!D11</f>
        <v>137.6</v>
      </c>
      <c r="H11" s="55"/>
    </row>
    <row r="12" spans="3:8" x14ac:dyDescent="0.3">
      <c r="C12" s="60"/>
      <c r="D12" s="64">
        <v>0.85</v>
      </c>
      <c r="E12" s="61"/>
      <c r="F12" s="60"/>
      <c r="G12" s="62">
        <f>Accueil!$H$4*'%FC'!D12</f>
        <v>146.19999999999999</v>
      </c>
      <c r="H12" s="61"/>
    </row>
    <row r="13" spans="3:8" x14ac:dyDescent="0.3">
      <c r="C13" s="10"/>
      <c r="D13" s="63">
        <v>0.9</v>
      </c>
      <c r="E13" s="55"/>
      <c r="F13" s="10"/>
      <c r="G13" s="58">
        <f>Accueil!$H$4*'%FC'!D13</f>
        <v>154.80000000000001</v>
      </c>
      <c r="H13" s="55"/>
    </row>
    <row r="14" spans="3:8" x14ac:dyDescent="0.3">
      <c r="C14" s="60"/>
      <c r="D14" s="64">
        <v>0.95</v>
      </c>
      <c r="E14" s="61"/>
      <c r="F14" s="60"/>
      <c r="G14" s="62">
        <f>Accueil!$H$4*'%FC'!D14</f>
        <v>163.4</v>
      </c>
      <c r="H14" s="61"/>
    </row>
    <row r="15" spans="3:8" ht="15" thickBot="1" x14ac:dyDescent="0.35">
      <c r="C15" s="56"/>
      <c r="D15" s="65">
        <v>1</v>
      </c>
      <c r="E15" s="57"/>
      <c r="F15" s="56"/>
      <c r="G15" s="59">
        <f>Accueil!$H$4*'%FC'!D15</f>
        <v>172</v>
      </c>
      <c r="H15" s="57"/>
    </row>
    <row r="16" spans="3:8" ht="15" thickBot="1" x14ac:dyDescent="0.35">
      <c r="D16" s="66"/>
      <c r="G16" s="54"/>
    </row>
    <row r="17" spans="3:8" ht="15" thickBot="1" x14ac:dyDescent="0.35">
      <c r="C17" s="150" t="s">
        <v>53</v>
      </c>
      <c r="D17" s="151"/>
      <c r="E17" s="152"/>
      <c r="F17" s="150" t="s">
        <v>51</v>
      </c>
      <c r="G17" s="151"/>
      <c r="H17" s="152"/>
    </row>
    <row r="18" spans="3:8" x14ac:dyDescent="0.3">
      <c r="C18" s="10"/>
      <c r="D18" s="63">
        <v>0.5</v>
      </c>
      <c r="E18" s="55"/>
      <c r="F18" s="67"/>
      <c r="G18" s="68">
        <f>Accueil!$H$6*'%FC'!D18+Accueil!$H$5</f>
        <v>106</v>
      </c>
      <c r="H18" s="69"/>
    </row>
    <row r="19" spans="3:8" x14ac:dyDescent="0.3">
      <c r="C19" s="60"/>
      <c r="D19" s="64">
        <v>0.55000000000000004</v>
      </c>
      <c r="E19" s="61"/>
      <c r="F19" s="60"/>
      <c r="G19" s="62">
        <f>Accueil!$H$6*'%FC'!D19+Accueil!$H$5</f>
        <v>112.60000000000001</v>
      </c>
      <c r="H19" s="61"/>
    </row>
    <row r="20" spans="3:8" x14ac:dyDescent="0.3">
      <c r="C20" s="10"/>
      <c r="D20" s="63">
        <v>0.6</v>
      </c>
      <c r="E20" s="55"/>
      <c r="F20" s="10"/>
      <c r="G20" s="58">
        <f>Accueil!$H$6*'%FC'!D20+Accueil!$H$5</f>
        <v>119.2</v>
      </c>
      <c r="H20" s="55"/>
    </row>
    <row r="21" spans="3:8" x14ac:dyDescent="0.3">
      <c r="C21" s="60"/>
      <c r="D21" s="64">
        <v>0.65</v>
      </c>
      <c r="E21" s="61"/>
      <c r="F21" s="60"/>
      <c r="G21" s="62">
        <f>Accueil!$H$6*'%FC'!D21+Accueil!$H$5</f>
        <v>125.8</v>
      </c>
      <c r="H21" s="61"/>
    </row>
    <row r="22" spans="3:8" x14ac:dyDescent="0.3">
      <c r="C22" s="10"/>
      <c r="D22" s="63">
        <v>0.7</v>
      </c>
      <c r="E22" s="55"/>
      <c r="F22" s="10"/>
      <c r="G22" s="58">
        <f>Accueil!$H$6*'%FC'!D22+Accueil!$H$5</f>
        <v>132.39999999999998</v>
      </c>
      <c r="H22" s="55"/>
    </row>
    <row r="23" spans="3:8" x14ac:dyDescent="0.3">
      <c r="C23" s="60"/>
      <c r="D23" s="64">
        <v>0.75</v>
      </c>
      <c r="E23" s="61"/>
      <c r="F23" s="60"/>
      <c r="G23" s="62">
        <f>Accueil!$H$6*'%FC'!D23+Accueil!$H$5</f>
        <v>139</v>
      </c>
      <c r="H23" s="61"/>
    </row>
    <row r="24" spans="3:8" x14ac:dyDescent="0.3">
      <c r="C24" s="10"/>
      <c r="D24" s="63">
        <v>0.8</v>
      </c>
      <c r="E24" s="55"/>
      <c r="F24" s="10"/>
      <c r="G24" s="58">
        <f>Accueil!$H$6*'%FC'!D24+Accueil!$H$5</f>
        <v>145.60000000000002</v>
      </c>
      <c r="H24" s="55"/>
    </row>
    <row r="25" spans="3:8" x14ac:dyDescent="0.3">
      <c r="C25" s="60"/>
      <c r="D25" s="64">
        <v>0.85</v>
      </c>
      <c r="E25" s="61"/>
      <c r="F25" s="60"/>
      <c r="G25" s="62">
        <f>Accueil!$H$6*'%FC'!D25+Accueil!$H$5</f>
        <v>152.19999999999999</v>
      </c>
      <c r="H25" s="61"/>
    </row>
    <row r="26" spans="3:8" x14ac:dyDescent="0.3">
      <c r="C26" s="10"/>
      <c r="D26" s="63">
        <v>0.9</v>
      </c>
      <c r="E26" s="55"/>
      <c r="F26" s="10"/>
      <c r="G26" s="58">
        <f>Accueil!$H$6*'%FC'!D26+Accueil!$H$5</f>
        <v>158.80000000000001</v>
      </c>
      <c r="H26" s="55"/>
    </row>
    <row r="27" spans="3:8" x14ac:dyDescent="0.3">
      <c r="C27" s="60"/>
      <c r="D27" s="64">
        <v>0.95</v>
      </c>
      <c r="E27" s="61"/>
      <c r="F27" s="60"/>
      <c r="G27" s="62">
        <f>Accueil!$H$6*'%FC'!D27+Accueil!$H$5</f>
        <v>165.39999999999998</v>
      </c>
      <c r="H27" s="61"/>
    </row>
    <row r="28" spans="3:8" ht="15" thickBot="1" x14ac:dyDescent="0.35">
      <c r="C28" s="56"/>
      <c r="D28" s="65">
        <v>1</v>
      </c>
      <c r="E28" s="57"/>
      <c r="F28" s="56"/>
      <c r="G28" s="59">
        <f>Accueil!$H$6*'%FC'!D28+Accueil!$H$5</f>
        <v>172</v>
      </c>
      <c r="H28" s="57"/>
    </row>
  </sheetData>
  <mergeCells count="4">
    <mergeCell ref="C4:E4"/>
    <mergeCell ref="F4:H4"/>
    <mergeCell ref="C17:E17"/>
    <mergeCell ref="F17:H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F35"/>
  <sheetViews>
    <sheetView topLeftCell="A13" workbookViewId="0">
      <selection activeCell="H38" sqref="H38"/>
    </sheetView>
  </sheetViews>
  <sheetFormatPr baseColWidth="10" defaultRowHeight="14.4" x14ac:dyDescent="0.3"/>
  <cols>
    <col min="1" max="2" width="6.88671875" customWidth="1"/>
    <col min="3" max="3" width="21.44140625" customWidth="1"/>
    <col min="4" max="13" width="10" customWidth="1"/>
    <col min="14" max="14" width="10.109375" customWidth="1"/>
    <col min="16" max="16" width="9.88671875" bestFit="1" customWidth="1"/>
    <col min="30" max="32" width="11.44140625" style="5" customWidth="1"/>
  </cols>
  <sheetData>
    <row r="1" spans="1:32" ht="17.399999999999999" x14ac:dyDescent="0.3">
      <c r="A1" s="153" t="s">
        <v>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32" ht="15.6" x14ac:dyDescent="0.3">
      <c r="A2" s="47"/>
      <c r="B2" s="48"/>
      <c r="C2" s="47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32" ht="15.6" x14ac:dyDescent="0.3">
      <c r="A3" s="154" t="s">
        <v>23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3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32" ht="15" thickBot="1" x14ac:dyDescent="0.35"/>
    <row r="6" spans="1:32" ht="16.2" thickBot="1" x14ac:dyDescent="0.35">
      <c r="A6" s="163" t="s">
        <v>18</v>
      </c>
      <c r="B6" s="164"/>
      <c r="C6" s="165"/>
      <c r="D6" s="169" t="s">
        <v>19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/>
      <c r="P6" s="10"/>
      <c r="Q6" s="163" t="s">
        <v>18</v>
      </c>
      <c r="R6" s="164"/>
      <c r="S6" s="165"/>
      <c r="T6" s="155" t="s">
        <v>20</v>
      </c>
      <c r="U6" s="156"/>
      <c r="V6" s="156"/>
      <c r="W6" s="156"/>
      <c r="X6" s="156"/>
      <c r="Y6" s="156"/>
      <c r="Z6" s="156"/>
      <c r="AA6" s="156"/>
      <c r="AB6" s="156"/>
      <c r="AC6" s="156"/>
      <c r="AD6" s="11"/>
      <c r="AE6" s="11"/>
      <c r="AF6" s="11"/>
    </row>
    <row r="7" spans="1:32" ht="16.2" thickBot="1" x14ac:dyDescent="0.35">
      <c r="A7" s="166"/>
      <c r="B7" s="167"/>
      <c r="C7" s="168"/>
      <c r="D7" s="28">
        <v>25</v>
      </c>
      <c r="E7" s="29">
        <v>50</v>
      </c>
      <c r="F7" s="29">
        <v>75</v>
      </c>
      <c r="G7" s="29">
        <v>100</v>
      </c>
      <c r="H7" s="29">
        <v>150</v>
      </c>
      <c r="I7" s="29">
        <v>200</v>
      </c>
      <c r="J7" s="29">
        <v>300</v>
      </c>
      <c r="K7" s="29">
        <v>400</v>
      </c>
      <c r="L7" s="29">
        <v>500</v>
      </c>
      <c r="M7" s="29">
        <v>600</v>
      </c>
      <c r="N7" s="29">
        <v>800</v>
      </c>
      <c r="O7" s="30">
        <v>1000</v>
      </c>
      <c r="P7" s="10"/>
      <c r="Q7" s="172"/>
      <c r="R7" s="173"/>
      <c r="S7" s="174"/>
      <c r="T7" s="45">
        <f>15</f>
        <v>15</v>
      </c>
      <c r="U7" s="49">
        <v>18</v>
      </c>
      <c r="V7" s="46">
        <v>30</v>
      </c>
      <c r="W7" s="46">
        <v>36</v>
      </c>
      <c r="X7" s="46">
        <v>45</v>
      </c>
      <c r="Y7" s="24">
        <v>1</v>
      </c>
      <c r="Z7" s="24">
        <v>2</v>
      </c>
      <c r="AA7" s="24">
        <v>3</v>
      </c>
      <c r="AB7" s="24">
        <v>4</v>
      </c>
      <c r="AC7" s="24">
        <v>5</v>
      </c>
    </row>
    <row r="8" spans="1:32" ht="15" x14ac:dyDescent="0.3">
      <c r="A8" s="157">
        <v>1.2</v>
      </c>
      <c r="B8" s="158"/>
      <c r="C8" s="159"/>
      <c r="D8" s="26">
        <f>(D$7*3600/(($A8*Accueil!$H$3))/1000)</f>
        <v>5.7692307692307692</v>
      </c>
      <c r="E8" s="32">
        <f>(E$7*3600/(($A8*Accueil!$H$3))/1000)</f>
        <v>11.538461538461538</v>
      </c>
      <c r="F8" s="32">
        <f>(F$7*3600/(($A8*Accueil!$H$3))/1000)</f>
        <v>17.30769230769231</v>
      </c>
      <c r="G8" s="32">
        <f>(G$7*3600/(($A8*Accueil!$H$3))/1000)</f>
        <v>23.076923076923077</v>
      </c>
      <c r="H8" s="32">
        <f>(H$7*3600/(($A8*Accueil!$H$3))/1000)</f>
        <v>34.61538461538462</v>
      </c>
      <c r="I8" s="32">
        <f>(I$7*3600/(($A8*Accueil!$H$3))/1000)</f>
        <v>46.153846153846153</v>
      </c>
      <c r="J8" s="19">
        <f>(J$7*3600/(($A8*Accueil!$H$3))/1000)</f>
        <v>69.230769230769241</v>
      </c>
      <c r="K8" s="19">
        <f>(K$7*3600/(($A8*Accueil!$H$3))/1000)</f>
        <v>92.307692307692307</v>
      </c>
      <c r="L8" s="19">
        <f>(L$7*3600/(($A8*Accueil!$H$3))/1000)</f>
        <v>115.38461538461539</v>
      </c>
      <c r="M8" s="19">
        <f>(M$7*3600/(($A8*Accueil!$H$3))/1000)</f>
        <v>138.46153846153848</v>
      </c>
      <c r="N8" s="19">
        <f>(N$7*3600/(($A8*Accueil!$H$3))/1000)</f>
        <v>184.61538461538461</v>
      </c>
      <c r="O8" s="33">
        <f>(O$7*3600/(($A8*Accueil!$H$3))/1000)</f>
        <v>230.76923076923077</v>
      </c>
      <c r="P8" s="27"/>
      <c r="Q8" s="157">
        <v>1.2</v>
      </c>
      <c r="R8" s="158"/>
      <c r="S8" s="159"/>
      <c r="T8" s="42">
        <f>Accueil!$H$3*$Q8*1000/3600*T$7</f>
        <v>65</v>
      </c>
      <c r="U8" s="50">
        <f>Accueil!$H$3*$Q8*1000/3600*U$7</f>
        <v>78</v>
      </c>
      <c r="V8" s="12">
        <f>Accueil!$H$3*$Q8*1000/3600*V$7</f>
        <v>130</v>
      </c>
      <c r="W8" s="12">
        <f>Accueil!$H$3*$Q8*1000/3600*W$7</f>
        <v>156</v>
      </c>
      <c r="X8" s="12">
        <f>Accueil!$H$3*$Q8*1000/3600*X$7</f>
        <v>195</v>
      </c>
      <c r="Y8" s="12">
        <f>Accueil!$H$3*$Q8*1000/60*Y$7</f>
        <v>260</v>
      </c>
      <c r="Z8" s="12">
        <f>Accueil!$H$3*$Q8*1000/60*Z$7</f>
        <v>520</v>
      </c>
      <c r="AA8" s="12">
        <f>Accueil!$H$3*$Q8*1000/60*AA$7</f>
        <v>780</v>
      </c>
      <c r="AB8" s="12">
        <f>Accueil!$H$3*$Q8*1000/60*AB$7</f>
        <v>1040</v>
      </c>
      <c r="AC8" s="13">
        <f>Accueil!$H$3*$Q8*1000/60*AC$7</f>
        <v>1300</v>
      </c>
    </row>
    <row r="9" spans="1:32" ht="15" x14ac:dyDescent="0.3">
      <c r="A9" s="160">
        <v>1.1000000000000001</v>
      </c>
      <c r="B9" s="161"/>
      <c r="C9" s="162"/>
      <c r="D9" s="20">
        <f>(D$7*3600/(($A9*Accueil!$H$3))/1000)</f>
        <v>6.2937062937062942</v>
      </c>
      <c r="E9" s="31">
        <f>(E$7*3600/(($A9*Accueil!$H$3))/1000)</f>
        <v>12.587412587412588</v>
      </c>
      <c r="F9" s="31">
        <f>(F$7*3600/(($A9*Accueil!$H$3))/1000)</f>
        <v>18.88111888111888</v>
      </c>
      <c r="G9" s="31">
        <f>(G$7*3600/(($A9*Accueil!$H$3))/1000)</f>
        <v>25.174825174825177</v>
      </c>
      <c r="H9" s="31">
        <f>(H$7*3600/(($A9*Accueil!$H$3))/1000)</f>
        <v>37.76223776223776</v>
      </c>
      <c r="I9" s="31">
        <f>(I$7*3600/(($A9*Accueil!$H$3))/1000)</f>
        <v>50.349650349650354</v>
      </c>
      <c r="J9" s="31">
        <f>(J$7*3600/(($A9*Accueil!$H$3))/1000)</f>
        <v>75.52447552447552</v>
      </c>
      <c r="K9" s="31">
        <f>(K$7*3600/(($A9*Accueil!$H$3))/1000)</f>
        <v>100.69930069930071</v>
      </c>
      <c r="L9" s="21">
        <f>(L$7*3600/(($A9*Accueil!$H$3))/1000)</f>
        <v>125.87412587412587</v>
      </c>
      <c r="M9" s="21">
        <f>(M$7*3600/(($A9*Accueil!$H$3))/1000)</f>
        <v>151.04895104895104</v>
      </c>
      <c r="N9" s="21">
        <f>(N$7*3600/(($A9*Accueil!$H$3))/1000)</f>
        <v>201.39860139860141</v>
      </c>
      <c r="O9" s="34">
        <f>(O$7*3600/(($A9*Accueil!$H$3))/1000)</f>
        <v>251.74825174825173</v>
      </c>
      <c r="P9" s="4"/>
      <c r="Q9" s="160">
        <v>1.1000000000000001</v>
      </c>
      <c r="R9" s="161"/>
      <c r="S9" s="162"/>
      <c r="T9" s="43">
        <f>Accueil!$H$3*$Q9*1000/3600*T$7</f>
        <v>59.583333333333336</v>
      </c>
      <c r="U9" s="51">
        <f>Accueil!$H$3*$Q9*1000/3600*U$7</f>
        <v>71.5</v>
      </c>
      <c r="V9" s="14">
        <f>Accueil!$H$3*$Q9*1000/3600*V$7</f>
        <v>119.16666666666667</v>
      </c>
      <c r="W9" s="14">
        <f>Accueil!$H$3*$Q9*1000/3600*W$7</f>
        <v>143</v>
      </c>
      <c r="X9" s="14">
        <f>Accueil!$H$3*$Q9*1000/3600*X$7</f>
        <v>178.75</v>
      </c>
      <c r="Y9" s="14">
        <f>Accueil!$H$3*$Q9*1000/60*Y$7</f>
        <v>238.33333333333334</v>
      </c>
      <c r="Z9" s="14">
        <f>Accueil!$H$3*$Q9*1000/60*Z$7</f>
        <v>476.66666666666669</v>
      </c>
      <c r="AA9" s="14">
        <f>Accueil!$H$3*$Q9*1000/60*AA$7</f>
        <v>715</v>
      </c>
      <c r="AB9" s="14">
        <f>Accueil!$H$3*$Q9*1000/60*AB$7</f>
        <v>953.33333333333337</v>
      </c>
      <c r="AC9" s="15">
        <f>Accueil!$H$3*$Q9*1000/60*AC$7</f>
        <v>1191.6666666666667</v>
      </c>
    </row>
    <row r="10" spans="1:32" ht="15" x14ac:dyDescent="0.3">
      <c r="A10" s="160">
        <v>1.05</v>
      </c>
      <c r="B10" s="161"/>
      <c r="C10" s="162"/>
      <c r="D10" s="20">
        <f>(D$7*3600/(($A10*Accueil!$H$3))/1000)</f>
        <v>6.5934065934065931</v>
      </c>
      <c r="E10" s="21">
        <f>(E$7*3600/(($A10*Accueil!$H$3))/1000)</f>
        <v>13.186813186813186</v>
      </c>
      <c r="F10" s="31">
        <f>(F$7*3600/(($A10*Accueil!$H$3))/1000)</f>
        <v>19.780219780219781</v>
      </c>
      <c r="G10" s="31">
        <f>(G$7*3600/(($A10*Accueil!$H$3))/1000)</f>
        <v>26.373626373626372</v>
      </c>
      <c r="H10" s="31">
        <f>(H$7*3600/(($A10*Accueil!$H$3))/1000)</f>
        <v>39.560439560439562</v>
      </c>
      <c r="I10" s="31">
        <f>(I$7*3600/(($A10*Accueil!$H$3))/1000)</f>
        <v>52.747252747252745</v>
      </c>
      <c r="J10" s="31">
        <f>(J$7*3600/(($A10*Accueil!$H$3))/1000)</f>
        <v>79.120879120879124</v>
      </c>
      <c r="K10" s="31">
        <f>(K$7*3600/(($A10*Accueil!$H$3))/1000)</f>
        <v>105.49450549450549</v>
      </c>
      <c r="L10" s="31">
        <f>(L$7*3600/(($A10*Accueil!$H$3))/1000)</f>
        <v>131.86813186813185</v>
      </c>
      <c r="M10" s="31">
        <f>(M$7*3600/(($A10*Accueil!$H$3))/1000)</f>
        <v>158.24175824175825</v>
      </c>
      <c r="N10" s="21">
        <f>(N$7*3600/(($A10*Accueil!$H$3))/1000)</f>
        <v>210.98901098901098</v>
      </c>
      <c r="O10" s="34">
        <f>(O$7*3600/(($A10*Accueil!$H$3))/1000)</f>
        <v>263.73626373626371</v>
      </c>
      <c r="P10" s="4"/>
      <c r="Q10" s="160">
        <v>1.05</v>
      </c>
      <c r="R10" s="161"/>
      <c r="S10" s="162"/>
      <c r="T10" s="43">
        <f>Accueil!$H$3*$Q10*1000/3600*T$7</f>
        <v>56.875</v>
      </c>
      <c r="U10" s="51">
        <f>Accueil!$H$3*$Q10*1000/3600*U$7</f>
        <v>68.25</v>
      </c>
      <c r="V10" s="14">
        <f>Accueil!$H$3*$Q10*1000/3600*V$7</f>
        <v>113.75</v>
      </c>
      <c r="W10" s="14">
        <f>Accueil!$H$3*$Q10*1000/3600*W$7</f>
        <v>136.5</v>
      </c>
      <c r="X10" s="14">
        <f>Accueil!$H$3*$Q10*1000/3600*X$7</f>
        <v>170.625</v>
      </c>
      <c r="Y10" s="14">
        <f>Accueil!$H$3*$Q10*1000/60*Y$7</f>
        <v>227.5</v>
      </c>
      <c r="Z10" s="14">
        <f>Accueil!$H$3*$Q10*1000/60*Z$7</f>
        <v>455</v>
      </c>
      <c r="AA10" s="14">
        <f>Accueil!$H$3*$Q10*1000/60*AA$7</f>
        <v>682.5</v>
      </c>
      <c r="AB10" s="14">
        <f>Accueil!$H$3*$Q10*1000/60*AB$7</f>
        <v>910</v>
      </c>
      <c r="AC10" s="15">
        <f>Accueil!$H$3*$Q10*1000/60*AC$7</f>
        <v>1137.5</v>
      </c>
    </row>
    <row r="11" spans="1:32" ht="15" x14ac:dyDescent="0.3">
      <c r="A11" s="160">
        <v>1</v>
      </c>
      <c r="B11" s="161"/>
      <c r="C11" s="162"/>
      <c r="D11" s="20">
        <f>(D$7*3600/(($A11*Accueil!$H$3))/1000)</f>
        <v>6.9230769230769225</v>
      </c>
      <c r="E11" s="21">
        <f>(E$7*3600/(($A11*Accueil!$H$3))/1000)</f>
        <v>13.846153846153845</v>
      </c>
      <c r="F11" s="21">
        <f>(F$7*3600/(($A11*Accueil!$H$3))/1000)</f>
        <v>20.76923076923077</v>
      </c>
      <c r="G11" s="31">
        <f>(G$7*3600/(($A11*Accueil!$H$3))/1000)</f>
        <v>27.69230769230769</v>
      </c>
      <c r="H11" s="31">
        <f>(H$7*3600/(($A11*Accueil!$H$3))/1000)</f>
        <v>41.53846153846154</v>
      </c>
      <c r="I11" s="31">
        <f>(I$7*3600/(($A11*Accueil!$H$3))/1000)</f>
        <v>55.38461538461538</v>
      </c>
      <c r="J11" s="31">
        <f>(J$7*3600/(($A11*Accueil!$H$3))/1000)</f>
        <v>83.07692307692308</v>
      </c>
      <c r="K11" s="31">
        <f>(K$7*3600/(($A11*Accueil!$H$3))/1000)</f>
        <v>110.76923076923076</v>
      </c>
      <c r="L11" s="31">
        <f>(L$7*3600/(($A11*Accueil!$H$3))/1000)</f>
        <v>138.46153846153848</v>
      </c>
      <c r="M11" s="31">
        <f>(M$7*3600/(($A11*Accueil!$H$3))/1000)</f>
        <v>166.15384615384616</v>
      </c>
      <c r="N11" s="31">
        <f>(N$7*3600/(($A11*Accueil!$H$3))/1000)</f>
        <v>221.53846153846152</v>
      </c>
      <c r="O11" s="35">
        <f>(O$7*3600/(($A11*Accueil!$H$3))/1000)</f>
        <v>276.92307692307696</v>
      </c>
      <c r="P11" s="4"/>
      <c r="Q11" s="160">
        <v>1</v>
      </c>
      <c r="R11" s="161"/>
      <c r="S11" s="162"/>
      <c r="T11" s="43">
        <f>Accueil!$H$3*$Q11*1000/3600*T$7</f>
        <v>54.166666666666664</v>
      </c>
      <c r="U11" s="51">
        <f>Accueil!$H$3*$Q11*1000/3600*U$7</f>
        <v>65</v>
      </c>
      <c r="V11" s="14">
        <f>Accueil!$H$3*$Q11*1000/3600*V$7</f>
        <v>108.33333333333333</v>
      </c>
      <c r="W11" s="14">
        <f>Accueil!$H$3*$Q11*1000/3600*W$7</f>
        <v>130</v>
      </c>
      <c r="X11" s="14">
        <f>Accueil!$H$3*$Q11*1000/3600*X$7</f>
        <v>162.5</v>
      </c>
      <c r="Y11" s="14">
        <f>Accueil!$H$3*$Q11*1000/60*Y$7</f>
        <v>216.66666666666666</v>
      </c>
      <c r="Z11" s="14">
        <f>Accueil!$H$3*$Q11*1000/60*Z$7</f>
        <v>433.33333333333331</v>
      </c>
      <c r="AA11" s="14">
        <f>Accueil!$H$3*$Q11*1000/60*AA$7</f>
        <v>650</v>
      </c>
      <c r="AB11" s="14">
        <f>Accueil!$H$3*$Q11*1000/60*AB$7</f>
        <v>866.66666666666663</v>
      </c>
      <c r="AC11" s="15">
        <f>Accueil!$H$3*$Q11*1000/60*AC$7</f>
        <v>1083.3333333333333</v>
      </c>
    </row>
    <row r="12" spans="1:32" ht="15" x14ac:dyDescent="0.3">
      <c r="A12" s="160">
        <v>0.95</v>
      </c>
      <c r="B12" s="161"/>
      <c r="C12" s="162"/>
      <c r="D12" s="20">
        <f>(D$7*3600/(($A12*Accueil!$H$3))/1000)</f>
        <v>7.2874493927125501</v>
      </c>
      <c r="E12" s="21">
        <f>(E$7*3600/(($A12*Accueil!$H$3))/1000)</f>
        <v>14.5748987854251</v>
      </c>
      <c r="F12" s="21">
        <f>(F$7*3600/(($A12*Accueil!$H$3))/1000)</f>
        <v>21.862348178137655</v>
      </c>
      <c r="G12" s="21">
        <f>(G$7*3600/(($A12*Accueil!$H$3))/1000)</f>
        <v>29.1497975708502</v>
      </c>
      <c r="H12" s="21">
        <f>(H$7*3600/(($A12*Accueil!$H$3))/1000)</f>
        <v>43.724696356275309</v>
      </c>
      <c r="I12" s="31">
        <f>(I$7*3600/(($A12*Accueil!$H$3))/1000)</f>
        <v>58.299595141700401</v>
      </c>
      <c r="J12" s="31">
        <f>(J$7*3600/(($A12*Accueil!$H$3))/1000)</f>
        <v>87.449392712550619</v>
      </c>
      <c r="K12" s="31">
        <f>(K$7*3600/(($A12*Accueil!$H$3))/1000)</f>
        <v>116.5991902834008</v>
      </c>
      <c r="L12" s="31">
        <f>(L$7*3600/(($A12*Accueil!$H$3))/1000)</f>
        <v>145.74898785425103</v>
      </c>
      <c r="M12" s="31">
        <f>(M$7*3600/(($A12*Accueil!$H$3))/1000)</f>
        <v>174.89878542510124</v>
      </c>
      <c r="N12" s="31">
        <f>(N$7*3600/(($A12*Accueil!$H$3))/1000)</f>
        <v>233.1983805668016</v>
      </c>
      <c r="O12" s="35">
        <f>(O$7*3600/(($A12*Accueil!$H$3))/1000)</f>
        <v>291.49797570850205</v>
      </c>
      <c r="P12" s="4"/>
      <c r="Q12" s="160">
        <v>0.95</v>
      </c>
      <c r="R12" s="161"/>
      <c r="S12" s="162"/>
      <c r="T12" s="43">
        <f>Accueil!$H$3*$Q12*1000/3600*T$7</f>
        <v>51.458333333333329</v>
      </c>
      <c r="U12" s="51">
        <f>Accueil!$H$3*$Q12*1000/3600*U$7</f>
        <v>61.75</v>
      </c>
      <c r="V12" s="14">
        <f>Accueil!$H$3*$Q12*1000/3600*V$7</f>
        <v>102.91666666666666</v>
      </c>
      <c r="W12" s="14">
        <f>Accueil!$H$3*$Q12*1000/3600*W$7</f>
        <v>123.5</v>
      </c>
      <c r="X12" s="14">
        <f>Accueil!$H$3*$Q12*1000/3600*X$7</f>
        <v>154.375</v>
      </c>
      <c r="Y12" s="14">
        <f>Accueil!$H$3*$Q12*1000/60*Y$7</f>
        <v>205.83333333333334</v>
      </c>
      <c r="Z12" s="14">
        <f>Accueil!$H$3*$Q12*1000/60*Z$7</f>
        <v>411.66666666666669</v>
      </c>
      <c r="AA12" s="14">
        <f>Accueil!$H$3*$Q12*1000/60*AA$7</f>
        <v>617.5</v>
      </c>
      <c r="AB12" s="14">
        <f>Accueil!$H$3*$Q12*1000/60*AB$7</f>
        <v>823.33333333333337</v>
      </c>
      <c r="AC12" s="15">
        <f>Accueil!$H$3*$Q12*1000/60*AC$7</f>
        <v>1029.1666666666667</v>
      </c>
    </row>
    <row r="13" spans="1:32" ht="15" x14ac:dyDescent="0.3">
      <c r="A13" s="160">
        <v>0.9</v>
      </c>
      <c r="B13" s="161"/>
      <c r="C13" s="162"/>
      <c r="D13" s="20">
        <f>(D$7*3600/(($A13*Accueil!$H$3))/1000)</f>
        <v>7.6923076923076916</v>
      </c>
      <c r="E13" s="21">
        <f>(E$7*3600/(($A13*Accueil!$H$3))/1000)</f>
        <v>15.384615384615383</v>
      </c>
      <c r="F13" s="21">
        <f>(F$7*3600/(($A13*Accueil!$H$3))/1000)</f>
        <v>23.076923076923073</v>
      </c>
      <c r="G13" s="21">
        <f>(G$7*3600/(($A13*Accueil!$H$3))/1000)</f>
        <v>30.769230769230766</v>
      </c>
      <c r="H13" s="21">
        <f>(H$7*3600/(($A13*Accueil!$H$3))/1000)</f>
        <v>46.153846153846146</v>
      </c>
      <c r="I13" s="21">
        <f>(I$7*3600/(($A13*Accueil!$H$3))/1000)</f>
        <v>61.538461538461533</v>
      </c>
      <c r="J13" s="21">
        <f>(J$7*3600/(($A13*Accueil!$H$3))/1000)</f>
        <v>92.307692307692292</v>
      </c>
      <c r="K13" s="31">
        <f>(K$7*3600/(($A13*Accueil!$H$3))/1000)</f>
        <v>123.07692307692307</v>
      </c>
      <c r="L13" s="31">
        <f>(L$7*3600/(($A13*Accueil!$H$3))/1000)</f>
        <v>153.84615384615384</v>
      </c>
      <c r="M13" s="31">
        <f>(M$7*3600/(($A13*Accueil!$H$3))/1000)</f>
        <v>184.61538461538458</v>
      </c>
      <c r="N13" s="31">
        <f>(N$7*3600/(($A13*Accueil!$H$3))/1000)</f>
        <v>246.15384615384613</v>
      </c>
      <c r="O13" s="35">
        <f>(O$7*3600/(($A13*Accueil!$H$3))/1000)</f>
        <v>307.69230769230768</v>
      </c>
      <c r="P13" s="4"/>
      <c r="Q13" s="160">
        <v>0.9</v>
      </c>
      <c r="R13" s="161"/>
      <c r="S13" s="162"/>
      <c r="T13" s="43">
        <f>Accueil!$H$3*$Q13*1000/3600*T$7</f>
        <v>48.750000000000007</v>
      </c>
      <c r="U13" s="51">
        <f>Accueil!$H$3*$Q13*1000/3600*U$7</f>
        <v>58.500000000000007</v>
      </c>
      <c r="V13" s="14">
        <f>Accueil!$H$3*$Q13*1000/3600*V$7</f>
        <v>97.500000000000014</v>
      </c>
      <c r="W13" s="14">
        <f>Accueil!$H$3*$Q13*1000/3600*W$7</f>
        <v>117.00000000000001</v>
      </c>
      <c r="X13" s="14">
        <f>Accueil!$H$3*$Q13*1000/3600*X$7</f>
        <v>146.25000000000003</v>
      </c>
      <c r="Y13" s="14">
        <f>Accueil!$H$3*$Q13*1000/60*Y$7</f>
        <v>195.00000000000003</v>
      </c>
      <c r="Z13" s="14">
        <f>Accueil!$H$3*$Q13*1000/60*Z$7</f>
        <v>390.00000000000006</v>
      </c>
      <c r="AA13" s="14">
        <f>Accueil!$H$3*$Q13*1000/60*AA$7</f>
        <v>585.00000000000011</v>
      </c>
      <c r="AB13" s="14">
        <f>Accueil!$H$3*$Q13*1000/60*AB$7</f>
        <v>780.00000000000011</v>
      </c>
      <c r="AC13" s="15">
        <f>Accueil!$H$3*$Q13*1000/60*AC$7</f>
        <v>975.00000000000011</v>
      </c>
    </row>
    <row r="14" spans="1:32" ht="15" x14ac:dyDescent="0.3">
      <c r="A14" s="160">
        <v>0.85</v>
      </c>
      <c r="B14" s="161"/>
      <c r="C14" s="162"/>
      <c r="D14" s="20">
        <f>(D$7*3600/(($A14*Accueil!$H$3))/1000)</f>
        <v>8.144796380090499</v>
      </c>
      <c r="E14" s="21">
        <f>(E$7*3600/(($A14*Accueil!$H$3))/1000)</f>
        <v>16.289592760180998</v>
      </c>
      <c r="F14" s="21">
        <f>(F$7*3600/(($A14*Accueil!$H$3))/1000)</f>
        <v>24.434389140271495</v>
      </c>
      <c r="G14" s="21">
        <f>(G$7*3600/(($A14*Accueil!$H$3))/1000)</f>
        <v>32.579185520361996</v>
      </c>
      <c r="H14" s="21">
        <f>(H$7*3600/(($A14*Accueil!$H$3))/1000)</f>
        <v>48.86877828054299</v>
      </c>
      <c r="I14" s="21">
        <f>(I$7*3600/(($A14*Accueil!$H$3))/1000)</f>
        <v>65.158371040723992</v>
      </c>
      <c r="J14" s="21">
        <f>(J$7*3600/(($A14*Accueil!$H$3))/1000)</f>
        <v>97.737556561085981</v>
      </c>
      <c r="K14" s="21">
        <f>(K$7*3600/(($A14*Accueil!$H$3))/1000)</f>
        <v>130.31674208144798</v>
      </c>
      <c r="L14" s="21">
        <f>(L$7*3600/(($A14*Accueil!$H$3))/1000)</f>
        <v>162.89592760180997</v>
      </c>
      <c r="M14" s="31">
        <f>(M$7*3600/(($A14*Accueil!$H$3))/1000)</f>
        <v>195.47511312217196</v>
      </c>
      <c r="N14" s="31">
        <f>(N$7*3600/(($A14*Accueil!$H$3))/1000)</f>
        <v>260.63348416289597</v>
      </c>
      <c r="O14" s="35">
        <f>(O$7*3600/(($A14*Accueil!$H$3))/1000)</f>
        <v>325.79185520361995</v>
      </c>
      <c r="P14" s="4"/>
      <c r="Q14" s="160">
        <v>0.85</v>
      </c>
      <c r="R14" s="161"/>
      <c r="S14" s="162"/>
      <c r="T14" s="43">
        <f>Accueil!$H$3*$Q14*1000/3600*T$7</f>
        <v>46.041666666666657</v>
      </c>
      <c r="U14" s="51">
        <f>Accueil!$H$3*$Q14*1000/3600*U$7</f>
        <v>55.249999999999986</v>
      </c>
      <c r="V14" s="14">
        <f>Accueil!$H$3*$Q14*1000/3600*V$7</f>
        <v>92.083333333333314</v>
      </c>
      <c r="W14" s="14">
        <f>Accueil!$H$3*$Q14*1000/3600*W$7</f>
        <v>110.49999999999997</v>
      </c>
      <c r="X14" s="14">
        <f>Accueil!$H$3*$Q14*1000/3600*X$7</f>
        <v>138.12499999999997</v>
      </c>
      <c r="Y14" s="14">
        <f>Accueil!$H$3*$Q14*1000/60*Y$7</f>
        <v>184.16666666666663</v>
      </c>
      <c r="Z14" s="14">
        <f>Accueil!$H$3*$Q14*1000/60*Z$7</f>
        <v>368.33333333333326</v>
      </c>
      <c r="AA14" s="14">
        <f>Accueil!$H$3*$Q14*1000/60*AA$7</f>
        <v>552.49999999999989</v>
      </c>
      <c r="AB14" s="14">
        <f>Accueil!$H$3*$Q14*1000/60*AB$7</f>
        <v>736.66666666666652</v>
      </c>
      <c r="AC14" s="15">
        <f>Accueil!$H$3*$Q14*1000/60*AC$7</f>
        <v>920.83333333333314</v>
      </c>
    </row>
    <row r="15" spans="1:32" ht="15" x14ac:dyDescent="0.3">
      <c r="A15" s="160">
        <v>0.8</v>
      </c>
      <c r="B15" s="161"/>
      <c r="C15" s="162"/>
      <c r="D15" s="20">
        <f>(D$7*3600/(($A15*Accueil!$H$3))/1000)</f>
        <v>8.6538461538461551</v>
      </c>
      <c r="E15" s="21">
        <f>(E$7*3600/(($A15*Accueil!$H$3))/1000)</f>
        <v>17.30769230769231</v>
      </c>
      <c r="F15" s="21">
        <f>(F$7*3600/(($A15*Accueil!$H$3))/1000)</f>
        <v>25.96153846153846</v>
      </c>
      <c r="G15" s="21">
        <f>(G$7*3600/(($A15*Accueil!$H$3))/1000)</f>
        <v>34.61538461538462</v>
      </c>
      <c r="H15" s="21">
        <f>(H$7*3600/(($A15*Accueil!$H$3))/1000)</f>
        <v>51.92307692307692</v>
      </c>
      <c r="I15" s="21">
        <f>(I$7*3600/(($A15*Accueil!$H$3))/1000)</f>
        <v>69.230769230769241</v>
      </c>
      <c r="J15" s="21">
        <f>(J$7*3600/(($A15*Accueil!$H$3))/1000)</f>
        <v>103.84615384615384</v>
      </c>
      <c r="K15" s="21">
        <f>(K$7*3600/(($A15*Accueil!$H$3))/1000)</f>
        <v>138.46153846153848</v>
      </c>
      <c r="L15" s="21">
        <f>(L$7*3600/(($A15*Accueil!$H$3))/1000)</f>
        <v>173.07692307692307</v>
      </c>
      <c r="M15" s="21">
        <f>(M$7*3600/(($A15*Accueil!$H$3))/1000)</f>
        <v>207.69230769230768</v>
      </c>
      <c r="N15" s="21">
        <f>(N$7*3600/(($A15*Accueil!$H$3))/1000)</f>
        <v>276.92307692307696</v>
      </c>
      <c r="O15" s="35">
        <f>(O$7*3600/(($A15*Accueil!$H$3))/1000)</f>
        <v>346.15384615384613</v>
      </c>
      <c r="P15" s="4"/>
      <c r="Q15" s="160">
        <v>0.8</v>
      </c>
      <c r="R15" s="161"/>
      <c r="S15" s="162"/>
      <c r="T15" s="43">
        <f>Accueil!$H$3*$Q15*1000/3600*T$7</f>
        <v>43.333333333333336</v>
      </c>
      <c r="U15" s="51">
        <f>Accueil!$H$3*$Q15*1000/3600*U$7</f>
        <v>52</v>
      </c>
      <c r="V15" s="14">
        <f>Accueil!$H$3*$Q15*1000/3600*V$7</f>
        <v>86.666666666666671</v>
      </c>
      <c r="W15" s="14">
        <f>Accueil!$H$3*$Q15*1000/3600*W$7</f>
        <v>104</v>
      </c>
      <c r="X15" s="14">
        <f>Accueil!$H$3*$Q15*1000/3600*X$7</f>
        <v>130</v>
      </c>
      <c r="Y15" s="14">
        <f>Accueil!$H$3*$Q15*1000/60*Y$7</f>
        <v>173.33333333333334</v>
      </c>
      <c r="Z15" s="14">
        <f>Accueil!$H$3*$Q15*1000/60*Z$7</f>
        <v>346.66666666666669</v>
      </c>
      <c r="AA15" s="14">
        <f>Accueil!$H$3*$Q15*1000/60*AA$7</f>
        <v>520</v>
      </c>
      <c r="AB15" s="14">
        <f>Accueil!$H$3*$Q15*1000/60*AB$7</f>
        <v>693.33333333333337</v>
      </c>
      <c r="AC15" s="15">
        <f>Accueil!$H$3*$Q15*1000/60*AC$7</f>
        <v>866.66666666666674</v>
      </c>
    </row>
    <row r="16" spans="1:32" ht="15" x14ac:dyDescent="0.3">
      <c r="A16" s="160">
        <v>0.75</v>
      </c>
      <c r="B16" s="161"/>
      <c r="C16" s="162"/>
      <c r="D16" s="20">
        <f>(D$7*3600/(($A16*Accueil!$H$3))/1000)</f>
        <v>9.2307692307692299</v>
      </c>
      <c r="E16" s="21">
        <f>(E$7*3600/(($A16*Accueil!$H$3))/1000)</f>
        <v>18.46153846153846</v>
      </c>
      <c r="F16" s="21">
        <f>(F$7*3600/(($A16*Accueil!$H$3))/1000)</f>
        <v>27.69230769230769</v>
      </c>
      <c r="G16" s="21">
        <f>(G$7*3600/(($A16*Accueil!$H$3))/1000)</f>
        <v>36.92307692307692</v>
      </c>
      <c r="H16" s="21">
        <f>(H$7*3600/(($A16*Accueil!$H$3))/1000)</f>
        <v>55.38461538461538</v>
      </c>
      <c r="I16" s="21">
        <f>(I$7*3600/(($A16*Accueil!$H$3))/1000)</f>
        <v>73.84615384615384</v>
      </c>
      <c r="J16" s="21">
        <f>(J$7*3600/(($A16*Accueil!$H$3))/1000)</f>
        <v>110.76923076923076</v>
      </c>
      <c r="K16" s="21">
        <f>(K$7*3600/(($A16*Accueil!$H$3))/1000)</f>
        <v>147.69230769230768</v>
      </c>
      <c r="L16" s="21">
        <f>(L$7*3600/(($A16*Accueil!$H$3))/1000)</f>
        <v>184.61538461538461</v>
      </c>
      <c r="M16" s="21">
        <f>(M$7*3600/(($A16*Accueil!$H$3))/1000)</f>
        <v>221.53846153846152</v>
      </c>
      <c r="N16" s="21">
        <f>(N$7*3600/(($A16*Accueil!$H$3))/1000)</f>
        <v>295.38461538461536</v>
      </c>
      <c r="O16" s="34">
        <f>(O$7*3600/(($A16*Accueil!$H$3))/1000)</f>
        <v>369.23076923076923</v>
      </c>
      <c r="P16" s="4"/>
      <c r="Q16" s="160">
        <v>0.75</v>
      </c>
      <c r="R16" s="161"/>
      <c r="S16" s="162"/>
      <c r="T16" s="43">
        <f>Accueil!$H$3*$Q16*1000/3600*T$7</f>
        <v>40.625</v>
      </c>
      <c r="U16" s="51">
        <f>Accueil!$H$3*$Q16*1000/3600*U$7</f>
        <v>48.75</v>
      </c>
      <c r="V16" s="14">
        <f>Accueil!$H$3*$Q16*1000/3600*V$7</f>
        <v>81.25</v>
      </c>
      <c r="W16" s="14">
        <f>Accueil!$H$3*$Q16*1000/3600*W$7</f>
        <v>97.5</v>
      </c>
      <c r="X16" s="14">
        <f>Accueil!$H$3*$Q16*1000/3600*X$7</f>
        <v>121.875</v>
      </c>
      <c r="Y16" s="14">
        <f>Accueil!$H$3*$Q16*1000/60*Y$7</f>
        <v>162.5</v>
      </c>
      <c r="Z16" s="14">
        <f>Accueil!$H$3*$Q16*1000/60*Z$7</f>
        <v>325</v>
      </c>
      <c r="AA16" s="14">
        <f>Accueil!$H$3*$Q16*1000/60*AA$7</f>
        <v>487.5</v>
      </c>
      <c r="AB16" s="14">
        <f>Accueil!$H$3*$Q16*1000/60*AB$7</f>
        <v>650</v>
      </c>
      <c r="AC16" s="15">
        <f>Accueil!$H$3*$Q16*1000/60*AC$7</f>
        <v>812.5</v>
      </c>
    </row>
    <row r="17" spans="1:32" ht="15" x14ac:dyDescent="0.3">
      <c r="A17" s="160">
        <v>0.7</v>
      </c>
      <c r="B17" s="161"/>
      <c r="C17" s="162"/>
      <c r="D17" s="20">
        <f>(D$7*3600/(($A17*Accueil!$H$3))/1000)</f>
        <v>9.8901098901098905</v>
      </c>
      <c r="E17" s="21">
        <f>(E$7*3600/(($A17*Accueil!$H$3))/1000)</f>
        <v>19.780219780219781</v>
      </c>
      <c r="F17" s="21">
        <f>(F$7*3600/(($A17*Accueil!$H$3))/1000)</f>
        <v>29.670329670329672</v>
      </c>
      <c r="G17" s="21">
        <f>(G$7*3600/(($A17*Accueil!$H$3))/1000)</f>
        <v>39.560439560439562</v>
      </c>
      <c r="H17" s="21">
        <f>(H$7*3600/(($A17*Accueil!$H$3))/1000)</f>
        <v>59.340659340659343</v>
      </c>
      <c r="I17" s="21">
        <f>(I$7*3600/(($A17*Accueil!$H$3))/1000)</f>
        <v>79.120879120879124</v>
      </c>
      <c r="J17" s="21">
        <f>(J$7*3600/(($A17*Accueil!$H$3))/1000)</f>
        <v>118.68131868131869</v>
      </c>
      <c r="K17" s="21">
        <f>(K$7*3600/(($A17*Accueil!$H$3))/1000)</f>
        <v>158.24175824175825</v>
      </c>
      <c r="L17" s="21">
        <f>(L$7*3600/(($A17*Accueil!$H$3))/1000)</f>
        <v>197.80219780219781</v>
      </c>
      <c r="M17" s="21">
        <f>(M$7*3600/(($A17*Accueil!$H$3))/1000)</f>
        <v>237.36263736263737</v>
      </c>
      <c r="N17" s="21">
        <f>(N$7*3600/(($A17*Accueil!$H$3))/1000)</f>
        <v>316.4835164835165</v>
      </c>
      <c r="O17" s="34">
        <f>(O$7*3600/(($A17*Accueil!$H$3))/1000)</f>
        <v>395.60439560439562</v>
      </c>
      <c r="P17" s="4"/>
      <c r="Q17" s="160">
        <v>0.7</v>
      </c>
      <c r="R17" s="161"/>
      <c r="S17" s="162"/>
      <c r="T17" s="43">
        <f>Accueil!$H$3*$Q17*1000/3600*T$7</f>
        <v>37.916666666666664</v>
      </c>
      <c r="U17" s="51">
        <f>Accueil!$H$3*$Q17*1000/3600*U$7</f>
        <v>45.5</v>
      </c>
      <c r="V17" s="14">
        <f>Accueil!$H$3*$Q17*1000/3600*V$7</f>
        <v>75.833333333333329</v>
      </c>
      <c r="W17" s="14">
        <f>Accueil!$H$3*$Q17*1000/3600*W$7</f>
        <v>91</v>
      </c>
      <c r="X17" s="14">
        <f>Accueil!$H$3*$Q17*1000/3600*X$7</f>
        <v>113.75</v>
      </c>
      <c r="Y17" s="14">
        <f>Accueil!$H$3*$Q17*1000/60*Y$7</f>
        <v>151.66666666666666</v>
      </c>
      <c r="Z17" s="14">
        <f>Accueil!$H$3*$Q17*1000/60*Z$7</f>
        <v>303.33333333333331</v>
      </c>
      <c r="AA17" s="14">
        <f>Accueil!$H$3*$Q17*1000/60*AA$7</f>
        <v>455</v>
      </c>
      <c r="AB17" s="14">
        <f>Accueil!$H$3*$Q17*1000/60*AB$7</f>
        <v>606.66666666666663</v>
      </c>
      <c r="AC17" s="15">
        <f>Accueil!$H$3*$Q17*1000/60*AC$7</f>
        <v>758.33333333333326</v>
      </c>
    </row>
    <row r="18" spans="1:32" ht="15" x14ac:dyDescent="0.3">
      <c r="A18" s="160">
        <v>0.6</v>
      </c>
      <c r="B18" s="161"/>
      <c r="C18" s="162"/>
      <c r="D18" s="20">
        <f>(D$7*3600/(($A18*Accueil!$H$3))/1000)</f>
        <v>11.538461538461538</v>
      </c>
      <c r="E18" s="21">
        <f>(E$7*3600/(($A18*Accueil!$H$3))/1000)</f>
        <v>23.076923076923077</v>
      </c>
      <c r="F18" s="21">
        <f>(F$7*3600/(($A18*Accueil!$H$3))/1000)</f>
        <v>34.61538461538462</v>
      </c>
      <c r="G18" s="21">
        <f>(G$7*3600/(($A18*Accueil!$H$3))/1000)</f>
        <v>46.153846153846153</v>
      </c>
      <c r="H18" s="21">
        <f>(H$7*3600/(($A18*Accueil!$H$3))/1000)</f>
        <v>69.230769230769241</v>
      </c>
      <c r="I18" s="21">
        <f>(I$7*3600/(($A18*Accueil!$H$3))/1000)</f>
        <v>92.307692307692307</v>
      </c>
      <c r="J18" s="21">
        <f>(J$7*3600/(($A18*Accueil!$H$3))/1000)</f>
        <v>138.46153846153848</v>
      </c>
      <c r="K18" s="21">
        <f>(K$7*3600/(($A18*Accueil!$H$3))/1000)</f>
        <v>184.61538461538461</v>
      </c>
      <c r="L18" s="21">
        <f>(L$7*3600/(($A18*Accueil!$H$3))/1000)</f>
        <v>230.76923076923077</v>
      </c>
      <c r="M18" s="21">
        <f>(M$7*3600/(($A18*Accueil!$H$3))/1000)</f>
        <v>276.92307692307696</v>
      </c>
      <c r="N18" s="21">
        <f>(N$7*3600/(($A18*Accueil!$H$3))/1000)</f>
        <v>369.23076923076923</v>
      </c>
      <c r="O18" s="34">
        <f>(O$7*3600/(($A18*Accueil!$H$3))/1000)</f>
        <v>461.53846153846155</v>
      </c>
      <c r="P18" s="4"/>
      <c r="Q18" s="160">
        <v>0.6</v>
      </c>
      <c r="R18" s="161"/>
      <c r="S18" s="162"/>
      <c r="T18" s="43">
        <f>Accueil!$H$3*$Q18*1000/3600*T$7</f>
        <v>32.5</v>
      </c>
      <c r="U18" s="51">
        <f>Accueil!$H$3*$Q18*1000/3600*U$7</f>
        <v>39</v>
      </c>
      <c r="V18" s="14">
        <f>Accueil!$H$3*$Q18*1000/3600*V$7</f>
        <v>65</v>
      </c>
      <c r="W18" s="14">
        <f>Accueil!$H$3*$Q18*1000/3600*W$7</f>
        <v>78</v>
      </c>
      <c r="X18" s="14">
        <f>Accueil!$H$3*$Q18*1000/3600*X$7</f>
        <v>97.5</v>
      </c>
      <c r="Y18" s="14">
        <f>Accueil!$H$3*$Q18*1000/60*Y$7</f>
        <v>130</v>
      </c>
      <c r="Z18" s="14">
        <f>Accueil!$H$3*$Q18*1000/60*Z$7</f>
        <v>260</v>
      </c>
      <c r="AA18" s="14">
        <f>Accueil!$H$3*$Q18*1000/60*AA$7</f>
        <v>390</v>
      </c>
      <c r="AB18" s="14">
        <f>Accueil!$H$3*$Q18*1000/60*AB$7</f>
        <v>520</v>
      </c>
      <c r="AC18" s="15">
        <f>Accueil!$H$3*$Q18*1000/60*AC$7</f>
        <v>650</v>
      </c>
    </row>
    <row r="19" spans="1:32" ht="15.6" thickBot="1" x14ac:dyDescent="0.35">
      <c r="A19" s="175">
        <v>0.5</v>
      </c>
      <c r="B19" s="176"/>
      <c r="C19" s="177"/>
      <c r="D19" s="36">
        <f>(D$7*3600/(($A19*Accueil!$H$3))/1000)</f>
        <v>13.846153846153845</v>
      </c>
      <c r="E19" s="37">
        <f>(E$7*3600/(($A19*Accueil!$H$3))/1000)</f>
        <v>27.69230769230769</v>
      </c>
      <c r="F19" s="37">
        <f>(F$7*3600/(($A19*Accueil!$H$3))/1000)</f>
        <v>41.53846153846154</v>
      </c>
      <c r="G19" s="37">
        <f>(G$7*3600/(($A19*Accueil!$H$3))/1000)</f>
        <v>55.38461538461538</v>
      </c>
      <c r="H19" s="37">
        <f>(H$7*3600/(($A19*Accueil!$H$3))/1000)</f>
        <v>83.07692307692308</v>
      </c>
      <c r="I19" s="37">
        <f>(I$7*3600/(($A19*Accueil!$H$3))/1000)</f>
        <v>110.76923076923076</v>
      </c>
      <c r="J19" s="37">
        <f>(J$7*3600/(($A19*Accueil!$H$3))/1000)</f>
        <v>166.15384615384616</v>
      </c>
      <c r="K19" s="37">
        <f>(K$7*3600/(($A19*Accueil!$H$3))/1000)</f>
        <v>221.53846153846152</v>
      </c>
      <c r="L19" s="37">
        <f>(L$7*3600/(($A19*Accueil!$H$3))/1000)</f>
        <v>276.92307692307696</v>
      </c>
      <c r="M19" s="37">
        <f>(M$7*3600/(($A19*Accueil!$H$3))/1000)</f>
        <v>332.30769230769232</v>
      </c>
      <c r="N19" s="37">
        <f>(N$7*3600/(($A19*Accueil!$H$3))/1000)</f>
        <v>443.07692307692304</v>
      </c>
      <c r="O19" s="38">
        <f>(O$7*3600/(($A19*Accueil!$H$3))/1000)</f>
        <v>553.84615384615392</v>
      </c>
      <c r="P19" s="4"/>
      <c r="Q19" s="175">
        <v>0.5</v>
      </c>
      <c r="R19" s="176"/>
      <c r="S19" s="177"/>
      <c r="T19" s="44">
        <f>Accueil!$H$3*$Q19*1000/3600*T$7</f>
        <v>27.083333333333332</v>
      </c>
      <c r="U19" s="52">
        <f>Accueil!$H$3*$Q19*1000/3600*U$7</f>
        <v>32.5</v>
      </c>
      <c r="V19" s="16">
        <f>Accueil!$H$3*$Q19*1000/3600*V$7</f>
        <v>54.166666666666664</v>
      </c>
      <c r="W19" s="16">
        <f>Accueil!$H$3*$Q19*1000/3600*W$7</f>
        <v>65</v>
      </c>
      <c r="X19" s="16">
        <f>Accueil!$H$3*$Q19*1000/3600*X$7</f>
        <v>81.25</v>
      </c>
      <c r="Y19" s="16">
        <f>Accueil!$H$3*$Q19*1000/60*Y$7</f>
        <v>108.33333333333333</v>
      </c>
      <c r="Z19" s="16">
        <f>Accueil!$H$3*$Q19*1000/60*Z$7</f>
        <v>216.66666666666666</v>
      </c>
      <c r="AA19" s="16">
        <f>Accueil!$H$3*$Q19*1000/60*AA$7</f>
        <v>325</v>
      </c>
      <c r="AB19" s="16">
        <f>Accueil!$H$3*$Q19*1000/60*AB$7</f>
        <v>433.33333333333331</v>
      </c>
      <c r="AC19" s="17">
        <f>Accueil!$H$3*$Q19*1000/60*AC$7</f>
        <v>541.66666666666663</v>
      </c>
    </row>
    <row r="20" spans="1:32" ht="15" thickBot="1" x14ac:dyDescent="0.35"/>
    <row r="21" spans="1:32" ht="16.2" thickBot="1" x14ac:dyDescent="0.35">
      <c r="A21" s="163" t="s">
        <v>18</v>
      </c>
      <c r="B21" s="164"/>
      <c r="C21" s="165"/>
      <c r="D21" s="169" t="s">
        <v>21</v>
      </c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1"/>
      <c r="Q21" s="163" t="s">
        <v>18</v>
      </c>
      <c r="R21" s="164"/>
      <c r="S21" s="165"/>
      <c r="T21" s="155" t="s">
        <v>22</v>
      </c>
      <c r="U21" s="156"/>
      <c r="V21" s="156"/>
      <c r="W21" s="156"/>
      <c r="X21" s="156"/>
      <c r="Y21" s="156"/>
      <c r="Z21" s="156"/>
      <c r="AA21" s="156"/>
      <c r="AB21" s="156"/>
      <c r="AC21" s="156"/>
      <c r="AD21" s="11"/>
      <c r="AE21" s="11"/>
      <c r="AF21" s="11"/>
    </row>
    <row r="22" spans="1:32" ht="16.2" thickBot="1" x14ac:dyDescent="0.35">
      <c r="A22" s="172"/>
      <c r="B22" s="173"/>
      <c r="C22" s="174"/>
      <c r="D22" s="28">
        <v>1200</v>
      </c>
      <c r="E22" s="29">
        <v>1500</v>
      </c>
      <c r="F22" s="29">
        <v>2000</v>
      </c>
      <c r="G22" s="29">
        <v>3000</v>
      </c>
      <c r="H22" s="29">
        <v>4000</v>
      </c>
      <c r="I22" s="29">
        <v>5000</v>
      </c>
      <c r="J22" s="29">
        <v>6000</v>
      </c>
      <c r="K22" s="29">
        <v>8000</v>
      </c>
      <c r="L22" s="29">
        <v>10000</v>
      </c>
      <c r="M22" s="29">
        <v>12000</v>
      </c>
      <c r="N22" s="29">
        <v>15000</v>
      </c>
      <c r="O22" s="30">
        <v>20000</v>
      </c>
      <c r="Q22" s="172"/>
      <c r="R22" s="173"/>
      <c r="S22" s="174"/>
      <c r="T22" s="23">
        <v>6</v>
      </c>
      <c r="U22" s="53">
        <v>7</v>
      </c>
      <c r="V22" s="24">
        <v>8</v>
      </c>
      <c r="W22" s="24">
        <v>9</v>
      </c>
      <c r="X22" s="24">
        <v>10</v>
      </c>
      <c r="Y22" s="24">
        <v>12</v>
      </c>
      <c r="Z22" s="24">
        <v>15</v>
      </c>
      <c r="AA22" s="24">
        <v>20</v>
      </c>
      <c r="AB22" s="24">
        <v>30</v>
      </c>
      <c r="AC22" s="25">
        <v>1</v>
      </c>
    </row>
    <row r="23" spans="1:32" ht="15" x14ac:dyDescent="0.3">
      <c r="A23" s="157">
        <v>1.2</v>
      </c>
      <c r="B23" s="158"/>
      <c r="C23" s="159"/>
      <c r="D23" s="18">
        <f>(D$22*60/(($A23*Accueil!$H$3))/1000)</f>
        <v>4.615384615384615</v>
      </c>
      <c r="E23" s="19">
        <f>(E$22*60/(($A23*Accueil!$H$3))/1000)</f>
        <v>5.7692307692307692</v>
      </c>
      <c r="F23" s="19">
        <f>(F$22*60/(($A23*Accueil!$H$3))/1000)</f>
        <v>7.6923076923076925</v>
      </c>
      <c r="G23" s="19">
        <f>(G$22*60/(($A23*Accueil!$H$3))/1000)</f>
        <v>11.538461538461538</v>
      </c>
      <c r="H23" s="19">
        <f>(H$22*60/(($A23*Accueil!$H$3))/1000)</f>
        <v>15.384615384615385</v>
      </c>
      <c r="I23" s="19">
        <f>(I$22*60/(($A23*Accueil!$H$3))/1000)</f>
        <v>19.23076923076923</v>
      </c>
      <c r="J23" s="19">
        <f>(J$22*60/(($A23*Accueil!$H$3))/1000)</f>
        <v>23.076923076923077</v>
      </c>
      <c r="K23" s="19">
        <f>(K$22*60/(($A23*Accueil!$H$3))/1000)</f>
        <v>30.76923076923077</v>
      </c>
      <c r="L23" s="19">
        <f>(L$22*60/(($A23*Accueil!$H$3))/1000)</f>
        <v>38.46153846153846</v>
      </c>
      <c r="M23" s="19">
        <f>(M$22*60/(($A23*Accueil!$H$3))/1000)</f>
        <v>46.153846153846153</v>
      </c>
      <c r="N23" s="19">
        <f>(N$22*60/(($A23*Accueil!$H$3))/1000)</f>
        <v>57.692307692307693</v>
      </c>
      <c r="O23" s="33">
        <f>(O$22*60/(($A23*Accueil!$H$3))/1000)</f>
        <v>76.92307692307692</v>
      </c>
      <c r="Q23" s="157">
        <v>1.2</v>
      </c>
      <c r="R23" s="158"/>
      <c r="S23" s="159"/>
      <c r="T23" s="42">
        <f>Accueil!$H$3*$Q23*1000/60*T$22</f>
        <v>1560</v>
      </c>
      <c r="U23" s="12">
        <f>Accueil!$H$3*$Q23*1000/60*U$22</f>
        <v>1820</v>
      </c>
      <c r="V23" s="12">
        <f>Accueil!$H$3*$Q23*1000/60*V$22</f>
        <v>2080</v>
      </c>
      <c r="W23" s="12">
        <f>Accueil!$H$3*$Q23*1000/60*W$22</f>
        <v>2340</v>
      </c>
      <c r="X23" s="12">
        <f>Accueil!$H$3*$Q23*1000/60*X$22</f>
        <v>2600</v>
      </c>
      <c r="Y23" s="12">
        <f>Accueil!$H$3*$Q23*1000/60*Y$22</f>
        <v>3120</v>
      </c>
      <c r="Z23" s="12">
        <f>Accueil!$H$3*$Q23*1000/60*Z$22</f>
        <v>3900</v>
      </c>
      <c r="AA23" s="12">
        <f>Accueil!$H$3*$Q23*1000/60*AA$22</f>
        <v>5200</v>
      </c>
      <c r="AB23" s="12">
        <f>Accueil!$H$3*$Q23*1000/60*AB$22</f>
        <v>7800</v>
      </c>
      <c r="AC23" s="13">
        <f>Accueil!$H$3*$Q23*1000*AC$22</f>
        <v>15600</v>
      </c>
    </row>
    <row r="24" spans="1:32" ht="15" x14ac:dyDescent="0.3">
      <c r="A24" s="160">
        <v>1.1000000000000001</v>
      </c>
      <c r="B24" s="161"/>
      <c r="C24" s="162"/>
      <c r="D24" s="20">
        <f>(D$22*60/(($A24*Accueil!$H$3))/1000)</f>
        <v>5.034965034965035</v>
      </c>
      <c r="E24" s="21">
        <f>(E$22*60/(($A24*Accueil!$H$3))/1000)</f>
        <v>6.2937062937062942</v>
      </c>
      <c r="F24" s="21">
        <f>(F$22*60/(($A24*Accueil!$H$3))/1000)</f>
        <v>8.3916083916083917</v>
      </c>
      <c r="G24" s="21">
        <f>(G$22*60/(($A24*Accueil!$H$3))/1000)</f>
        <v>12.587412587412588</v>
      </c>
      <c r="H24" s="21">
        <f>(H$22*60/(($A24*Accueil!$H$3))/1000)</f>
        <v>16.783216783216783</v>
      </c>
      <c r="I24" s="21">
        <f>(I$22*60/(($A24*Accueil!$H$3))/1000)</f>
        <v>20.979020979020977</v>
      </c>
      <c r="J24" s="21">
        <f>(J$22*60/(($A24*Accueil!$H$3))/1000)</f>
        <v>25.174825174825177</v>
      </c>
      <c r="K24" s="21">
        <f>(K$22*60/(($A24*Accueil!$H$3))/1000)</f>
        <v>33.566433566433567</v>
      </c>
      <c r="L24" s="21">
        <f>(L$22*60/(($A24*Accueil!$H$3))/1000)</f>
        <v>41.958041958041953</v>
      </c>
      <c r="M24" s="21">
        <f>(M$22*60/(($A24*Accueil!$H$3))/1000)</f>
        <v>50.349650349650354</v>
      </c>
      <c r="N24" s="21">
        <f>(N$22*60/(($A24*Accueil!$H$3))/1000)</f>
        <v>62.937062937062933</v>
      </c>
      <c r="O24" s="34">
        <f>(O$22*60/(($A24*Accueil!$H$3))/1000)</f>
        <v>83.916083916083906</v>
      </c>
      <c r="Q24" s="160">
        <v>1.1000000000000001</v>
      </c>
      <c r="R24" s="161"/>
      <c r="S24" s="162"/>
      <c r="T24" s="43">
        <f>Accueil!$H$3*$Q24*1000/60*T$22</f>
        <v>1430</v>
      </c>
      <c r="U24" s="14">
        <f>Accueil!$H$3*$Q24*1000/60*U$22</f>
        <v>1668.3333333333335</v>
      </c>
      <c r="V24" s="14">
        <f>Accueil!$H$3*$Q24*1000/60*V$22</f>
        <v>1906.6666666666667</v>
      </c>
      <c r="W24" s="14">
        <f>Accueil!$H$3*$Q24*1000/60*W$22</f>
        <v>2145</v>
      </c>
      <c r="X24" s="14">
        <f>Accueil!$H$3*$Q24*1000/60*X$22</f>
        <v>2383.3333333333335</v>
      </c>
      <c r="Y24" s="14">
        <f>Accueil!$H$3*$Q24*1000/60*Y$22</f>
        <v>2860</v>
      </c>
      <c r="Z24" s="14">
        <f>Accueil!$H$3*$Q24*1000/60*Z$22</f>
        <v>3575</v>
      </c>
      <c r="AA24" s="14">
        <f>Accueil!$H$3*$Q24*1000/60*AA$22</f>
        <v>4766.666666666667</v>
      </c>
      <c r="AB24" s="14">
        <f>Accueil!$H$3*$Q24*1000/60*AB$22</f>
        <v>7150</v>
      </c>
      <c r="AC24" s="15">
        <f>Accueil!$H$3*$Q24*1000*AC$22</f>
        <v>14300</v>
      </c>
    </row>
    <row r="25" spans="1:32" ht="15" x14ac:dyDescent="0.3">
      <c r="A25" s="160">
        <v>1.05</v>
      </c>
      <c r="B25" s="161"/>
      <c r="C25" s="162"/>
      <c r="D25" s="20">
        <f>(D$22*60/(($A25*Accueil!$H$3))/1000)</f>
        <v>5.2747252747252737</v>
      </c>
      <c r="E25" s="21">
        <f>(E$22*60/(($A25*Accueil!$H$3))/1000)</f>
        <v>6.5934065934065931</v>
      </c>
      <c r="F25" s="21">
        <f>(F$22*60/(($A25*Accueil!$H$3))/1000)</f>
        <v>8.791208791208792</v>
      </c>
      <c r="G25" s="21">
        <f>(G$22*60/(($A25*Accueil!$H$3))/1000)</f>
        <v>13.186813186813186</v>
      </c>
      <c r="H25" s="21">
        <f>(H$22*60/(($A25*Accueil!$H$3))/1000)</f>
        <v>17.582417582417584</v>
      </c>
      <c r="I25" s="21">
        <f>(I$22*60/(($A25*Accueil!$H$3))/1000)</f>
        <v>21.978021978021978</v>
      </c>
      <c r="J25" s="21">
        <f>(J$22*60/(($A25*Accueil!$H$3))/1000)</f>
        <v>26.373626373626372</v>
      </c>
      <c r="K25" s="21">
        <f>(K$22*60/(($A25*Accueil!$H$3))/1000)</f>
        <v>35.164835164835168</v>
      </c>
      <c r="L25" s="21">
        <f>(L$22*60/(($A25*Accueil!$H$3))/1000)</f>
        <v>43.956043956043956</v>
      </c>
      <c r="M25" s="21">
        <f>(M$22*60/(($A25*Accueil!$H$3))/1000)</f>
        <v>52.747252747252745</v>
      </c>
      <c r="N25" s="21">
        <f>(N$22*60/(($A25*Accueil!$H$3))/1000)</f>
        <v>65.934065934065927</v>
      </c>
      <c r="O25" s="34">
        <f>(O$22*60/(($A25*Accueil!$H$3))/1000)</f>
        <v>87.912087912087912</v>
      </c>
      <c r="Q25" s="160">
        <v>1.05</v>
      </c>
      <c r="R25" s="161"/>
      <c r="S25" s="162"/>
      <c r="T25" s="43">
        <f>Accueil!$H$3*$Q25*1000/60*T$22</f>
        <v>1365</v>
      </c>
      <c r="U25" s="14">
        <f>Accueil!$H$3*$Q25*1000/60*U$22</f>
        <v>1592.5</v>
      </c>
      <c r="V25" s="14">
        <f>Accueil!$H$3*$Q25*1000/60*V$22</f>
        <v>1820</v>
      </c>
      <c r="W25" s="14">
        <f>Accueil!$H$3*$Q25*1000/60*W$22</f>
        <v>2047.5</v>
      </c>
      <c r="X25" s="14">
        <f>Accueil!$H$3*$Q25*1000/60*X$22</f>
        <v>2275</v>
      </c>
      <c r="Y25" s="14">
        <f>Accueil!$H$3*$Q25*1000/60*Y$22</f>
        <v>2730</v>
      </c>
      <c r="Z25" s="14">
        <f>Accueil!$H$3*$Q25*1000/60*Z$22</f>
        <v>3412.5</v>
      </c>
      <c r="AA25" s="14">
        <f>Accueil!$H$3*$Q25*1000/60*AA$22</f>
        <v>4550</v>
      </c>
      <c r="AB25" s="14">
        <f>Accueil!$H$3*$Q25*1000/60*AB$22</f>
        <v>6825</v>
      </c>
      <c r="AC25" s="15">
        <f>Accueil!$H$3*$Q25*1000*AC$22</f>
        <v>13650</v>
      </c>
    </row>
    <row r="26" spans="1:32" ht="15" x14ac:dyDescent="0.3">
      <c r="A26" s="160">
        <v>1</v>
      </c>
      <c r="B26" s="161"/>
      <c r="C26" s="162"/>
      <c r="D26" s="20">
        <f>(D$22*60/(($A26*Accueil!$H$3))/1000)</f>
        <v>5.5384615384615383</v>
      </c>
      <c r="E26" s="21">
        <f>(E$22*60/(($A26*Accueil!$H$3))/1000)</f>
        <v>6.9230769230769225</v>
      </c>
      <c r="F26" s="21">
        <f>(F$22*60/(($A26*Accueil!$H$3))/1000)</f>
        <v>9.2307692307692299</v>
      </c>
      <c r="G26" s="21">
        <f>(G$22*60/(($A26*Accueil!$H$3))/1000)</f>
        <v>13.846153846153845</v>
      </c>
      <c r="H26" s="21">
        <f>(H$22*60/(($A26*Accueil!$H$3))/1000)</f>
        <v>18.46153846153846</v>
      </c>
      <c r="I26" s="21">
        <f>(I$22*60/(($A26*Accueil!$H$3))/1000)</f>
        <v>23.076923076923077</v>
      </c>
      <c r="J26" s="21">
        <f>(J$22*60/(($A26*Accueil!$H$3))/1000)</f>
        <v>27.69230769230769</v>
      </c>
      <c r="K26" s="21">
        <f>(K$22*60/(($A26*Accueil!$H$3))/1000)</f>
        <v>36.92307692307692</v>
      </c>
      <c r="L26" s="21">
        <f>(L$22*60/(($A26*Accueil!$H$3))/1000)</f>
        <v>46.153846153846153</v>
      </c>
      <c r="M26" s="21">
        <f>(M$22*60/(($A26*Accueil!$H$3))/1000)</f>
        <v>55.38461538461538</v>
      </c>
      <c r="N26" s="21">
        <f>(N$22*60/(($A26*Accueil!$H$3))/1000)</f>
        <v>69.230769230769241</v>
      </c>
      <c r="O26" s="34">
        <f>(O$22*60/(($A26*Accueil!$H$3))/1000)</f>
        <v>92.307692307692307</v>
      </c>
      <c r="Q26" s="160">
        <v>1</v>
      </c>
      <c r="R26" s="161"/>
      <c r="S26" s="162"/>
      <c r="T26" s="43">
        <f>Accueil!$H$3*$Q26*1000/60*T$22</f>
        <v>1300</v>
      </c>
      <c r="U26" s="14">
        <f>Accueil!$H$3*$Q26*1000/60*U$22</f>
        <v>1516.6666666666665</v>
      </c>
      <c r="V26" s="14">
        <f>Accueil!$H$3*$Q26*1000/60*V$22</f>
        <v>1733.3333333333333</v>
      </c>
      <c r="W26" s="14">
        <f>Accueil!$H$3*$Q26*1000/60*W$22</f>
        <v>1950</v>
      </c>
      <c r="X26" s="14">
        <f>Accueil!$H$3*$Q26*1000/60*X$22</f>
        <v>2166.6666666666665</v>
      </c>
      <c r="Y26" s="14">
        <f>Accueil!$H$3*$Q26*1000/60*Y$22</f>
        <v>2600</v>
      </c>
      <c r="Z26" s="14">
        <f>Accueil!$H$3*$Q26*1000/60*Z$22</f>
        <v>3250</v>
      </c>
      <c r="AA26" s="14">
        <f>Accueil!$H$3*$Q26*1000/60*AA$22</f>
        <v>4333.333333333333</v>
      </c>
      <c r="AB26" s="14">
        <f>Accueil!$H$3*$Q26*1000/60*AB$22</f>
        <v>6500</v>
      </c>
      <c r="AC26" s="15">
        <f>Accueil!$H$3*$Q26*1000*AC$22</f>
        <v>13000</v>
      </c>
    </row>
    <row r="27" spans="1:32" ht="15" x14ac:dyDescent="0.3">
      <c r="A27" s="160">
        <v>0.95</v>
      </c>
      <c r="B27" s="161"/>
      <c r="C27" s="162"/>
      <c r="D27" s="39">
        <f>(D$22*60/(($A27*Accueil!$H$3))/1000)</f>
        <v>5.8299595141700413</v>
      </c>
      <c r="E27" s="31">
        <f>(E$22*60/(($A27*Accueil!$H$3))/1000)</f>
        <v>7.2874493927125501</v>
      </c>
      <c r="F27" s="21">
        <f>(F$22*60/(($A27*Accueil!$H$3))/1000)</f>
        <v>9.7165991902834019</v>
      </c>
      <c r="G27" s="21">
        <f>(G$22*60/(($A27*Accueil!$H$3))/1000)</f>
        <v>14.5748987854251</v>
      </c>
      <c r="H27" s="21">
        <f>(H$22*60/(($A27*Accueil!$H$3))/1000)</f>
        <v>19.433198380566804</v>
      </c>
      <c r="I27" s="21">
        <f>(I$22*60/(($A27*Accueil!$H$3))/1000)</f>
        <v>24.291497975708502</v>
      </c>
      <c r="J27" s="21">
        <f>(J$22*60/(($A27*Accueil!$H$3))/1000)</f>
        <v>29.1497975708502</v>
      </c>
      <c r="K27" s="21">
        <f>(K$22*60/(($A27*Accueil!$H$3))/1000)</f>
        <v>38.866396761133608</v>
      </c>
      <c r="L27" s="21">
        <f>(L$22*60/(($A27*Accueil!$H$3))/1000)</f>
        <v>48.582995951417004</v>
      </c>
      <c r="M27" s="21">
        <f>(M$22*60/(($A27*Accueil!$H$3))/1000)</f>
        <v>58.299595141700401</v>
      </c>
      <c r="N27" s="21">
        <f>(N$22*60/(($A27*Accueil!$H$3))/1000)</f>
        <v>72.874493927125513</v>
      </c>
      <c r="O27" s="34">
        <f>(O$22*60/(($A27*Accueil!$H$3))/1000)</f>
        <v>97.165991902834008</v>
      </c>
      <c r="Q27" s="160">
        <v>0.95</v>
      </c>
      <c r="R27" s="161"/>
      <c r="S27" s="162"/>
      <c r="T27" s="43">
        <f>Accueil!$H$3*$Q27*1000/60*T$22</f>
        <v>1235</v>
      </c>
      <c r="U27" s="14">
        <f>Accueil!$H$3*$Q27*1000/60*U$22</f>
        <v>1440.8333333333335</v>
      </c>
      <c r="V27" s="14">
        <f>Accueil!$H$3*$Q27*1000/60*V$22</f>
        <v>1646.6666666666667</v>
      </c>
      <c r="W27" s="14">
        <f>Accueil!$H$3*$Q27*1000/60*W$22</f>
        <v>1852.5</v>
      </c>
      <c r="X27" s="14">
        <f>Accueil!$H$3*$Q27*1000/60*X$22</f>
        <v>2058.3333333333335</v>
      </c>
      <c r="Y27" s="14">
        <f>Accueil!$H$3*$Q27*1000/60*Y$22</f>
        <v>2470</v>
      </c>
      <c r="Z27" s="14">
        <f>Accueil!$H$3*$Q27*1000/60*Z$22</f>
        <v>3087.5</v>
      </c>
      <c r="AA27" s="14">
        <f>Accueil!$H$3*$Q27*1000/60*AA$22</f>
        <v>4116.666666666667</v>
      </c>
      <c r="AB27" s="14">
        <f>Accueil!$H$3*$Q27*1000/60*AB$22</f>
        <v>6175</v>
      </c>
      <c r="AC27" s="15">
        <f>Accueil!$H$3*$Q27*1000*AC$22</f>
        <v>12350</v>
      </c>
    </row>
    <row r="28" spans="1:32" ht="15" x14ac:dyDescent="0.3">
      <c r="A28" s="160">
        <v>0.9</v>
      </c>
      <c r="B28" s="161"/>
      <c r="C28" s="162"/>
      <c r="D28" s="39">
        <f>(D$22*60/(($A28*Accueil!$H$3))/1000)</f>
        <v>6.1538461538461533</v>
      </c>
      <c r="E28" s="31">
        <f>(E$22*60/(($A28*Accueil!$H$3))/1000)</f>
        <v>7.6923076923076916</v>
      </c>
      <c r="F28" s="31">
        <f>(F$22*60/(($A28*Accueil!$H$3))/1000)</f>
        <v>10.256410256410255</v>
      </c>
      <c r="G28" s="31">
        <f>(G$22*60/(($A28*Accueil!$H$3))/1000)</f>
        <v>15.384615384615383</v>
      </c>
      <c r="H28" s="21">
        <f>(H$22*60/(($A28*Accueil!$H$3))/1000)</f>
        <v>20.512820512820511</v>
      </c>
      <c r="I28" s="21">
        <f>(I$22*60/(($A28*Accueil!$H$3))/1000)</f>
        <v>25.641025641025639</v>
      </c>
      <c r="J28" s="21">
        <f>(J$22*60/(($A28*Accueil!$H$3))/1000)</f>
        <v>30.769230769230766</v>
      </c>
      <c r="K28" s="21">
        <f>(K$22*60/(($A28*Accueil!$H$3))/1000)</f>
        <v>41.025641025641022</v>
      </c>
      <c r="L28" s="21">
        <f>(L$22*60/(($A28*Accueil!$H$3))/1000)</f>
        <v>51.282051282051277</v>
      </c>
      <c r="M28" s="21">
        <f>(M$22*60/(($A28*Accueil!$H$3))/1000)</f>
        <v>61.538461538461533</v>
      </c>
      <c r="N28" s="21">
        <f>(N$22*60/(($A28*Accueil!$H$3))/1000)</f>
        <v>76.92307692307692</v>
      </c>
      <c r="O28" s="34">
        <f>(O$22*60/(($A28*Accueil!$H$3))/1000)</f>
        <v>102.56410256410255</v>
      </c>
      <c r="Q28" s="160">
        <v>0.9</v>
      </c>
      <c r="R28" s="161"/>
      <c r="S28" s="162"/>
      <c r="T28" s="43">
        <f>Accueil!$H$3*$Q28*1000/60*T$22</f>
        <v>1170.0000000000002</v>
      </c>
      <c r="U28" s="14">
        <f>Accueil!$H$3*$Q28*1000/60*U$22</f>
        <v>1365.0000000000002</v>
      </c>
      <c r="V28" s="14">
        <f>Accueil!$H$3*$Q28*1000/60*V$22</f>
        <v>1560.0000000000002</v>
      </c>
      <c r="W28" s="14">
        <f>Accueil!$H$3*$Q28*1000/60*W$22</f>
        <v>1755.0000000000002</v>
      </c>
      <c r="X28" s="14">
        <f>Accueil!$H$3*$Q28*1000/60*X$22</f>
        <v>1950.0000000000002</v>
      </c>
      <c r="Y28" s="14">
        <f>Accueil!$H$3*$Q28*1000/60*Y$22</f>
        <v>2340.0000000000005</v>
      </c>
      <c r="Z28" s="14">
        <f>Accueil!$H$3*$Q28*1000/60*Z$22</f>
        <v>2925.0000000000005</v>
      </c>
      <c r="AA28" s="14">
        <f>Accueil!$H$3*$Q28*1000/60*AA$22</f>
        <v>3900.0000000000005</v>
      </c>
      <c r="AB28" s="14">
        <f>Accueil!$H$3*$Q28*1000/60*AB$22</f>
        <v>5850.0000000000009</v>
      </c>
      <c r="AC28" s="15">
        <f>Accueil!$H$3*$Q28*1000*AC$22</f>
        <v>11700.000000000002</v>
      </c>
    </row>
    <row r="29" spans="1:32" ht="15" x14ac:dyDescent="0.3">
      <c r="A29" s="160">
        <v>0.85</v>
      </c>
      <c r="B29" s="161"/>
      <c r="C29" s="162"/>
      <c r="D29" s="39">
        <f>(D$22*60/(($A29*Accueil!$H$3))/1000)</f>
        <v>6.515837104072399</v>
      </c>
      <c r="E29" s="31">
        <f>(E$22*60/(($A29*Accueil!$H$3))/1000)</f>
        <v>8.144796380090499</v>
      </c>
      <c r="F29" s="31">
        <f>(F$22*60/(($A29*Accueil!$H$3))/1000)</f>
        <v>10.859728506787331</v>
      </c>
      <c r="G29" s="31">
        <f>(G$22*60/(($A29*Accueil!$H$3))/1000)</f>
        <v>16.289592760180998</v>
      </c>
      <c r="H29" s="31">
        <f>(H$22*60/(($A29*Accueil!$H$3))/1000)</f>
        <v>21.719457013574662</v>
      </c>
      <c r="I29" s="31">
        <f>(I$22*60/(($A29*Accueil!$H$3))/1000)</f>
        <v>27.149321266968329</v>
      </c>
      <c r="J29" s="21">
        <f>(J$22*60/(($A29*Accueil!$H$3))/1000)</f>
        <v>32.579185520361996</v>
      </c>
      <c r="K29" s="21">
        <f>(K$22*60/(($A29*Accueil!$H$3))/1000)</f>
        <v>43.438914027149323</v>
      </c>
      <c r="L29" s="21">
        <f>(L$22*60/(($A29*Accueil!$H$3))/1000)</f>
        <v>54.298642533936658</v>
      </c>
      <c r="M29" s="21">
        <f>(M$22*60/(($A29*Accueil!$H$3))/1000)</f>
        <v>65.158371040723992</v>
      </c>
      <c r="N29" s="21">
        <f>(N$22*60/(($A29*Accueil!$H$3))/1000)</f>
        <v>81.447963800904986</v>
      </c>
      <c r="O29" s="34">
        <f>(O$22*60/(($A29*Accueil!$H$3))/1000)</f>
        <v>108.59728506787332</v>
      </c>
      <c r="Q29" s="160">
        <v>0.85</v>
      </c>
      <c r="R29" s="161"/>
      <c r="S29" s="162"/>
      <c r="T29" s="43">
        <f>Accueil!$H$3*$Q29*1000/60*T$22</f>
        <v>1104.9999999999998</v>
      </c>
      <c r="U29" s="14">
        <f>Accueil!$H$3*$Q29*1000/60*U$22</f>
        <v>1289.1666666666665</v>
      </c>
      <c r="V29" s="14">
        <f>Accueil!$H$3*$Q29*1000/60*V$22</f>
        <v>1473.333333333333</v>
      </c>
      <c r="W29" s="14">
        <f>Accueil!$H$3*$Q29*1000/60*W$22</f>
        <v>1657.4999999999995</v>
      </c>
      <c r="X29" s="14">
        <f>Accueil!$H$3*$Q29*1000/60*X$22</f>
        <v>1841.6666666666663</v>
      </c>
      <c r="Y29" s="14">
        <f>Accueil!$H$3*$Q29*1000/60*Y$22</f>
        <v>2209.9999999999995</v>
      </c>
      <c r="Z29" s="14">
        <f>Accueil!$H$3*$Q29*1000/60*Z$22</f>
        <v>2762.4999999999995</v>
      </c>
      <c r="AA29" s="14">
        <f>Accueil!$H$3*$Q29*1000/60*AA$22</f>
        <v>3683.3333333333326</v>
      </c>
      <c r="AB29" s="14">
        <f>Accueil!$H$3*$Q29*1000/60*AB$22</f>
        <v>5524.9999999999991</v>
      </c>
      <c r="AC29" s="15">
        <f>Accueil!$H$3*$Q29*1000*AC$22</f>
        <v>11049.999999999998</v>
      </c>
    </row>
    <row r="30" spans="1:32" ht="15" x14ac:dyDescent="0.3">
      <c r="A30" s="160">
        <v>0.8</v>
      </c>
      <c r="B30" s="161"/>
      <c r="C30" s="162"/>
      <c r="D30" s="39">
        <f>(D$22*60/(($A30*Accueil!$H$3))/1000)</f>
        <v>6.9230769230769225</v>
      </c>
      <c r="E30" s="31">
        <f>(E$22*60/(($A30*Accueil!$H$3))/1000)</f>
        <v>8.6538461538461551</v>
      </c>
      <c r="F30" s="31">
        <f>(F$22*60/(($A30*Accueil!$H$3))/1000)</f>
        <v>11.538461538461537</v>
      </c>
      <c r="G30" s="31">
        <f>(G$22*60/(($A30*Accueil!$H$3))/1000)</f>
        <v>17.30769230769231</v>
      </c>
      <c r="H30" s="31">
        <f>(H$22*60/(($A30*Accueil!$H$3))/1000)</f>
        <v>23.076923076923073</v>
      </c>
      <c r="I30" s="31">
        <f>(I$22*60/(($A30*Accueil!$H$3))/1000)</f>
        <v>28.846153846153843</v>
      </c>
      <c r="J30" s="31">
        <f>(J$22*60/(($A30*Accueil!$H$3))/1000)</f>
        <v>34.61538461538462</v>
      </c>
      <c r="K30" s="31">
        <f>(K$22*60/(($A30*Accueil!$H$3))/1000)</f>
        <v>46.153846153846146</v>
      </c>
      <c r="L30" s="31">
        <f>(L$22*60/(($A30*Accueil!$H$3))/1000)</f>
        <v>57.692307692307686</v>
      </c>
      <c r="M30" s="21">
        <f>(M$22*60/(($A30*Accueil!$H$3))/1000)</f>
        <v>69.230769230769241</v>
      </c>
      <c r="N30" s="21">
        <f>(N$22*60/(($A30*Accueil!$H$3))/1000)</f>
        <v>86.538461538461533</v>
      </c>
      <c r="O30" s="34">
        <f>(O$22*60/(($A30*Accueil!$H$3))/1000)</f>
        <v>115.38461538461537</v>
      </c>
      <c r="Q30" s="160">
        <v>0.8</v>
      </c>
      <c r="R30" s="161"/>
      <c r="S30" s="162"/>
      <c r="T30" s="43">
        <f>Accueil!$H$3*$Q30*1000/60*T$22</f>
        <v>1040</v>
      </c>
      <c r="U30" s="14">
        <f>Accueil!$H$3*$Q30*1000/60*U$22</f>
        <v>1213.3333333333335</v>
      </c>
      <c r="V30" s="14">
        <f>Accueil!$H$3*$Q30*1000/60*V$22</f>
        <v>1386.6666666666667</v>
      </c>
      <c r="W30" s="14">
        <f>Accueil!$H$3*$Q30*1000/60*W$22</f>
        <v>1560</v>
      </c>
      <c r="X30" s="14">
        <f>Accueil!$H$3*$Q30*1000/60*X$22</f>
        <v>1733.3333333333335</v>
      </c>
      <c r="Y30" s="14">
        <f>Accueil!$H$3*$Q30*1000/60*Y$22</f>
        <v>2080</v>
      </c>
      <c r="Z30" s="14">
        <f>Accueil!$H$3*$Q30*1000/60*Z$22</f>
        <v>2600</v>
      </c>
      <c r="AA30" s="14">
        <f>Accueil!$H$3*$Q30*1000/60*AA$22</f>
        <v>3466.666666666667</v>
      </c>
      <c r="AB30" s="14">
        <f>Accueil!$H$3*$Q30*1000/60*AB$22</f>
        <v>5200</v>
      </c>
      <c r="AC30" s="15">
        <f>Accueil!$H$3*$Q30*1000*AC$22</f>
        <v>10400</v>
      </c>
    </row>
    <row r="31" spans="1:32" ht="15" x14ac:dyDescent="0.3">
      <c r="A31" s="160">
        <v>0.75</v>
      </c>
      <c r="B31" s="161"/>
      <c r="C31" s="162"/>
      <c r="D31" s="39">
        <f>(D$22*60/(($A31*Accueil!$H$3))/1000)</f>
        <v>7.384615384615385</v>
      </c>
      <c r="E31" s="31">
        <f>(E$22*60/(($A31*Accueil!$H$3))/1000)</f>
        <v>9.2307692307692299</v>
      </c>
      <c r="F31" s="31">
        <f>(F$22*60/(($A31*Accueil!$H$3))/1000)</f>
        <v>12.307692307692308</v>
      </c>
      <c r="G31" s="31">
        <f>(G$22*60/(($A31*Accueil!$H$3))/1000)</f>
        <v>18.46153846153846</v>
      </c>
      <c r="H31" s="31">
        <f>(H$22*60/(($A31*Accueil!$H$3))/1000)</f>
        <v>24.615384615384617</v>
      </c>
      <c r="I31" s="31">
        <f>(I$22*60/(($A31*Accueil!$H$3))/1000)</f>
        <v>30.76923076923077</v>
      </c>
      <c r="J31" s="31">
        <f>(J$22*60/(($A31*Accueil!$H$3))/1000)</f>
        <v>36.92307692307692</v>
      </c>
      <c r="K31" s="31">
        <f>(K$22*60/(($A31*Accueil!$H$3))/1000)</f>
        <v>49.230769230769234</v>
      </c>
      <c r="L31" s="31">
        <f>(L$22*60/(($A31*Accueil!$H$3))/1000)</f>
        <v>61.53846153846154</v>
      </c>
      <c r="M31" s="31">
        <f>(M$22*60/(($A31*Accueil!$H$3))/1000)</f>
        <v>73.84615384615384</v>
      </c>
      <c r="N31" s="31">
        <f>(N$22*60/(($A31*Accueil!$H$3))/1000)</f>
        <v>92.307692307692307</v>
      </c>
      <c r="O31" s="34">
        <f>(O$22*60/(($A31*Accueil!$H$3))/1000)</f>
        <v>123.07692307692308</v>
      </c>
      <c r="Q31" s="160">
        <v>0.75</v>
      </c>
      <c r="R31" s="161"/>
      <c r="S31" s="162"/>
      <c r="T31" s="43">
        <f>Accueil!$H$3*$Q31*1000/60*T$22</f>
        <v>975</v>
      </c>
      <c r="U31" s="14">
        <f>Accueil!$H$3*$Q31*1000/60*U$22</f>
        <v>1137.5</v>
      </c>
      <c r="V31" s="14">
        <f>Accueil!$H$3*$Q31*1000/60*V$22</f>
        <v>1300</v>
      </c>
      <c r="W31" s="14">
        <f>Accueil!$H$3*$Q31*1000/60*W$22</f>
        <v>1462.5</v>
      </c>
      <c r="X31" s="14">
        <f>Accueil!$H$3*$Q31*1000/60*X$22</f>
        <v>1625</v>
      </c>
      <c r="Y31" s="14">
        <f>Accueil!$H$3*$Q31*1000/60*Y$22</f>
        <v>1950</v>
      </c>
      <c r="Z31" s="14">
        <f>Accueil!$H$3*$Q31*1000/60*Z$22</f>
        <v>2437.5</v>
      </c>
      <c r="AA31" s="14">
        <f>Accueil!$H$3*$Q31*1000/60*AA$22</f>
        <v>3250</v>
      </c>
      <c r="AB31" s="14">
        <f>Accueil!$H$3*$Q31*1000/60*AB$22</f>
        <v>4875</v>
      </c>
      <c r="AC31" s="15">
        <f>Accueil!$H$3*$Q31*1000*AC$22</f>
        <v>9750</v>
      </c>
    </row>
    <row r="32" spans="1:32" ht="15" x14ac:dyDescent="0.3">
      <c r="A32" s="160">
        <v>0.7</v>
      </c>
      <c r="B32" s="161"/>
      <c r="C32" s="162"/>
      <c r="D32" s="20">
        <f>(D$22*60/(($A32*Accueil!$H$3))/1000)</f>
        <v>7.9120879120879124</v>
      </c>
      <c r="E32" s="31">
        <f>(E$22*60/(($A32*Accueil!$H$3))/1000)</f>
        <v>9.8901098901098905</v>
      </c>
      <c r="F32" s="31">
        <f>(F$22*60/(($A32*Accueil!$H$3))/1000)</f>
        <v>13.186813186813188</v>
      </c>
      <c r="G32" s="31">
        <f>(G$22*60/(($A32*Accueil!$H$3))/1000)</f>
        <v>19.780219780219781</v>
      </c>
      <c r="H32" s="31">
        <f>(H$22*60/(($A32*Accueil!$H$3))/1000)</f>
        <v>26.373626373626376</v>
      </c>
      <c r="I32" s="31">
        <f>(I$22*60/(($A32*Accueil!$H$3))/1000)</f>
        <v>32.967032967032964</v>
      </c>
      <c r="J32" s="31">
        <f>(J$22*60/(($A32*Accueil!$H$3))/1000)</f>
        <v>39.560439560439562</v>
      </c>
      <c r="K32" s="31">
        <f>(K$22*60/(($A32*Accueil!$H$3))/1000)</f>
        <v>52.747252747252752</v>
      </c>
      <c r="L32" s="31">
        <f>(L$22*60/(($A32*Accueil!$H$3))/1000)</f>
        <v>65.934065934065927</v>
      </c>
      <c r="M32" s="31">
        <f>(M$22*60/(($A32*Accueil!$H$3))/1000)</f>
        <v>79.120879120879124</v>
      </c>
      <c r="N32" s="31">
        <f>(N$22*60/(($A32*Accueil!$H$3))/1000)</f>
        <v>98.901098901098905</v>
      </c>
      <c r="O32" s="35">
        <f>(O$22*60/(($A32*Accueil!$H$3))/1000)</f>
        <v>131.86813186813185</v>
      </c>
      <c r="Q32" s="160">
        <v>0.7</v>
      </c>
      <c r="R32" s="161"/>
      <c r="S32" s="162"/>
      <c r="T32" s="43">
        <f>Accueil!$H$3*$Q32*1000/60*T$22</f>
        <v>910</v>
      </c>
      <c r="U32" s="14">
        <f>Accueil!$H$3*$Q32*1000/60*U$22</f>
        <v>1061.6666666666665</v>
      </c>
      <c r="V32" s="14">
        <f>Accueil!$H$3*$Q32*1000/60*V$22</f>
        <v>1213.3333333333333</v>
      </c>
      <c r="W32" s="14">
        <f>Accueil!$H$3*$Q32*1000/60*W$22</f>
        <v>1365</v>
      </c>
      <c r="X32" s="14">
        <f>Accueil!$H$3*$Q32*1000/60*X$22</f>
        <v>1516.6666666666665</v>
      </c>
      <c r="Y32" s="14">
        <f>Accueil!$H$3*$Q32*1000/60*Y$22</f>
        <v>1820</v>
      </c>
      <c r="Z32" s="14">
        <f>Accueil!$H$3*$Q32*1000/60*Z$22</f>
        <v>2275</v>
      </c>
      <c r="AA32" s="14">
        <f>Accueil!$H$3*$Q32*1000/60*AA$22</f>
        <v>3033.333333333333</v>
      </c>
      <c r="AB32" s="14">
        <f>Accueil!$H$3*$Q32*1000/60*AB$22</f>
        <v>4550</v>
      </c>
      <c r="AC32" s="15">
        <f>Accueil!$H$3*$Q32*1000*AC$22</f>
        <v>9100</v>
      </c>
    </row>
    <row r="33" spans="1:29" ht="15" x14ac:dyDescent="0.3">
      <c r="A33" s="160">
        <v>0.6</v>
      </c>
      <c r="B33" s="161"/>
      <c r="C33" s="162"/>
      <c r="D33" s="20">
        <f>(D$22*60/(($A33*Accueil!$H$3))/1000)</f>
        <v>9.2307692307692299</v>
      </c>
      <c r="E33" s="21">
        <f>(E$22*60/(($A33*Accueil!$H$3))/1000)</f>
        <v>11.538461538461538</v>
      </c>
      <c r="F33" s="21">
        <f>(F$22*60/(($A33*Accueil!$H$3))/1000)</f>
        <v>15.384615384615385</v>
      </c>
      <c r="G33" s="31">
        <f>(G$22*60/(($A33*Accueil!$H$3))/1000)</f>
        <v>23.076923076923077</v>
      </c>
      <c r="H33" s="31">
        <f>(H$22*60/(($A33*Accueil!$H$3))/1000)</f>
        <v>30.76923076923077</v>
      </c>
      <c r="I33" s="31">
        <f>(I$22*60/(($A33*Accueil!$H$3))/1000)</f>
        <v>38.46153846153846</v>
      </c>
      <c r="J33" s="31">
        <f>(J$22*60/(($A33*Accueil!$H$3))/1000)</f>
        <v>46.153846153846153</v>
      </c>
      <c r="K33" s="31">
        <f>(K$22*60/(($A33*Accueil!$H$3))/1000)</f>
        <v>61.53846153846154</v>
      </c>
      <c r="L33" s="31">
        <f>(L$22*60/(($A33*Accueil!$H$3))/1000)</f>
        <v>76.92307692307692</v>
      </c>
      <c r="M33" s="31">
        <f>(M$22*60/(($A33*Accueil!$H$3))/1000)</f>
        <v>92.307692307692307</v>
      </c>
      <c r="N33" s="31">
        <f>(N$22*60/(($A33*Accueil!$H$3))/1000)</f>
        <v>115.38461538461539</v>
      </c>
      <c r="O33" s="35">
        <f>(O$22*60/(($A33*Accueil!$H$3))/1000)</f>
        <v>153.84615384615384</v>
      </c>
      <c r="Q33" s="160">
        <v>0.6</v>
      </c>
      <c r="R33" s="161"/>
      <c r="S33" s="162"/>
      <c r="T33" s="43">
        <f>Accueil!$H$3*$Q33*1000/60*T$22</f>
        <v>780</v>
      </c>
      <c r="U33" s="14">
        <f>Accueil!$H$3*$Q33*1000/60*U$22</f>
        <v>910</v>
      </c>
      <c r="V33" s="14">
        <f>Accueil!$H$3*$Q33*1000/60*V$22</f>
        <v>1040</v>
      </c>
      <c r="W33" s="14">
        <f>Accueil!$H$3*$Q33*1000/60*W$22</f>
        <v>1170</v>
      </c>
      <c r="X33" s="14">
        <f>Accueil!$H$3*$Q33*1000/60*X$22</f>
        <v>1300</v>
      </c>
      <c r="Y33" s="14">
        <f>Accueil!$H$3*$Q33*1000/60*Y$22</f>
        <v>1560</v>
      </c>
      <c r="Z33" s="14">
        <f>Accueil!$H$3*$Q33*1000/60*Z$22</f>
        <v>1950</v>
      </c>
      <c r="AA33" s="14">
        <f>Accueil!$H$3*$Q33*1000/60*AA$22</f>
        <v>2600</v>
      </c>
      <c r="AB33" s="14">
        <f>Accueil!$H$3*$Q33*1000/60*AB$22</f>
        <v>3900</v>
      </c>
      <c r="AC33" s="15">
        <f>Accueil!$H$3*$Q33*1000*AC$22</f>
        <v>7800</v>
      </c>
    </row>
    <row r="34" spans="1:29" ht="15.6" thickBot="1" x14ac:dyDescent="0.35">
      <c r="A34" s="175">
        <v>0.5</v>
      </c>
      <c r="B34" s="176"/>
      <c r="C34" s="177"/>
      <c r="D34" s="36">
        <f>(D$22*60/(($A34*Accueil!$H$3))/1000)</f>
        <v>11.076923076923077</v>
      </c>
      <c r="E34" s="37">
        <f>(E$22*60/(($A34*Accueil!$H$3))/1000)</f>
        <v>13.846153846153845</v>
      </c>
      <c r="F34" s="37">
        <f>(F$22*60/(($A34*Accueil!$H$3))/1000)</f>
        <v>18.46153846153846</v>
      </c>
      <c r="G34" s="37">
        <f>(G$22*60/(($A34*Accueil!$H$3))/1000)</f>
        <v>27.69230769230769</v>
      </c>
      <c r="H34" s="37">
        <f>(H$22*60/(($A34*Accueil!$H$3))/1000)</f>
        <v>36.92307692307692</v>
      </c>
      <c r="I34" s="40">
        <f>(I$22*60/(($A34*Accueil!$H$3))/1000)</f>
        <v>46.153846153846153</v>
      </c>
      <c r="J34" s="40">
        <f>(J$22*60/(($A34*Accueil!$H$3))/1000)</f>
        <v>55.38461538461538</v>
      </c>
      <c r="K34" s="40">
        <f>(K$22*60/(($A34*Accueil!$H$3))/1000)</f>
        <v>73.84615384615384</v>
      </c>
      <c r="L34" s="40">
        <f>(L$22*60/(($A34*Accueil!$H$3))/1000)</f>
        <v>92.307692307692307</v>
      </c>
      <c r="M34" s="40">
        <f>(M$22*60/(($A34*Accueil!$H$3))/1000)</f>
        <v>110.76923076923076</v>
      </c>
      <c r="N34" s="40">
        <f>(N$22*60/(($A34*Accueil!$H$3))/1000)</f>
        <v>138.46153846153848</v>
      </c>
      <c r="O34" s="41">
        <f>(O$22*60/(($A34*Accueil!$H$3))/1000)</f>
        <v>184.61538461538461</v>
      </c>
      <c r="Q34" s="175">
        <v>0.5</v>
      </c>
      <c r="R34" s="176"/>
      <c r="S34" s="177"/>
      <c r="T34" s="44">
        <f>Accueil!$H$3*$Q34*1000/60*T$22</f>
        <v>650</v>
      </c>
      <c r="U34" s="16">
        <f>Accueil!$H$3*$Q34*1000/60*U$22</f>
        <v>758.33333333333326</v>
      </c>
      <c r="V34" s="16">
        <f>Accueil!$H$3*$Q34*1000/60*V$22</f>
        <v>866.66666666666663</v>
      </c>
      <c r="W34" s="16">
        <f>Accueil!$H$3*$Q34*1000/60*W$22</f>
        <v>975</v>
      </c>
      <c r="X34" s="16">
        <f>Accueil!$H$3*$Q34*1000/60*X$22</f>
        <v>1083.3333333333333</v>
      </c>
      <c r="Y34" s="16">
        <f>Accueil!$H$3*$Q34*1000/60*Y$22</f>
        <v>1300</v>
      </c>
      <c r="Z34" s="16">
        <f>Accueil!$H$3*$Q34*1000/60*Z$22</f>
        <v>1625</v>
      </c>
      <c r="AA34" s="16">
        <f>Accueil!$H$3*$Q34*1000/60*AA$22</f>
        <v>2166.6666666666665</v>
      </c>
      <c r="AB34" s="16">
        <f>Accueil!$H$3*$Q34*1000/60*AB$22</f>
        <v>3250</v>
      </c>
      <c r="AC34" s="17">
        <f>Accueil!$H$3*$Q34*1000*AC$22</f>
        <v>6500</v>
      </c>
    </row>
    <row r="35" spans="1:29" x14ac:dyDescent="0.3">
      <c r="A35" s="22"/>
      <c r="B35" s="22"/>
      <c r="C35" s="2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58">
    <mergeCell ref="A34:C34"/>
    <mergeCell ref="Q34:S34"/>
    <mergeCell ref="A30:C30"/>
    <mergeCell ref="Q30:S30"/>
    <mergeCell ref="A31:C31"/>
    <mergeCell ref="Q31:S31"/>
    <mergeCell ref="A32:C32"/>
    <mergeCell ref="Q32:S32"/>
    <mergeCell ref="A28:C28"/>
    <mergeCell ref="Q28:S28"/>
    <mergeCell ref="A29:C29"/>
    <mergeCell ref="Q29:S29"/>
    <mergeCell ref="A33:C33"/>
    <mergeCell ref="Q33:S33"/>
    <mergeCell ref="A25:C25"/>
    <mergeCell ref="Q25:S25"/>
    <mergeCell ref="A26:C26"/>
    <mergeCell ref="Q26:S26"/>
    <mergeCell ref="A27:C27"/>
    <mergeCell ref="Q27:S27"/>
    <mergeCell ref="T21:AC21"/>
    <mergeCell ref="A23:C23"/>
    <mergeCell ref="Q23:S23"/>
    <mergeCell ref="A24:C24"/>
    <mergeCell ref="Q24:S24"/>
    <mergeCell ref="A19:C19"/>
    <mergeCell ref="Q19:S19"/>
    <mergeCell ref="A21:C22"/>
    <mergeCell ref="D21:O21"/>
    <mergeCell ref="Q21:S22"/>
    <mergeCell ref="A16:C16"/>
    <mergeCell ref="Q16:S16"/>
    <mergeCell ref="A17:C17"/>
    <mergeCell ref="Q17:S17"/>
    <mergeCell ref="A18:C18"/>
    <mergeCell ref="Q18:S18"/>
    <mergeCell ref="A13:C13"/>
    <mergeCell ref="Q13:S13"/>
    <mergeCell ref="A14:C14"/>
    <mergeCell ref="Q14:S14"/>
    <mergeCell ref="A15:C15"/>
    <mergeCell ref="Q15:S15"/>
    <mergeCell ref="A10:C10"/>
    <mergeCell ref="Q10:S10"/>
    <mergeCell ref="A11:C11"/>
    <mergeCell ref="Q11:S11"/>
    <mergeCell ref="A12:C12"/>
    <mergeCell ref="Q12:S12"/>
    <mergeCell ref="A9:C9"/>
    <mergeCell ref="Q9:S9"/>
    <mergeCell ref="A6:C7"/>
    <mergeCell ref="D6:O6"/>
    <mergeCell ref="Q6:S7"/>
    <mergeCell ref="A1:O1"/>
    <mergeCell ref="A3:O3"/>
    <mergeCell ref="T6:AC6"/>
    <mergeCell ref="A8:C8"/>
    <mergeCell ref="Q8:S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6" tint="0.59999389629810485"/>
  </sheetPr>
  <dimension ref="D2:I21"/>
  <sheetViews>
    <sheetView workbookViewId="0">
      <selection activeCell="B6" sqref="B6"/>
    </sheetView>
  </sheetViews>
  <sheetFormatPr baseColWidth="10" defaultRowHeight="14.4" x14ac:dyDescent="0.3"/>
  <cols>
    <col min="4" max="4" width="20.6640625" customWidth="1"/>
    <col min="5" max="5" width="10.6640625" customWidth="1"/>
    <col min="6" max="9" width="20.6640625" style="1" customWidth="1"/>
  </cols>
  <sheetData>
    <row r="2" spans="4:9" ht="18" x14ac:dyDescent="0.35">
      <c r="D2" s="178" t="s">
        <v>85</v>
      </c>
      <c r="E2" s="179"/>
      <c r="F2" s="179"/>
      <c r="G2" s="179"/>
      <c r="H2" s="179"/>
      <c r="I2" s="180"/>
    </row>
    <row r="3" spans="4:9" x14ac:dyDescent="0.3">
      <c r="D3" s="89" t="s">
        <v>0</v>
      </c>
      <c r="E3" s="93"/>
      <c r="F3" s="94" t="s">
        <v>72</v>
      </c>
      <c r="G3" s="94" t="s">
        <v>70</v>
      </c>
      <c r="H3" s="94" t="s">
        <v>71</v>
      </c>
      <c r="I3" s="94" t="s">
        <v>69</v>
      </c>
    </row>
    <row r="4" spans="4:9" x14ac:dyDescent="0.3">
      <c r="D4" s="90" t="s">
        <v>61</v>
      </c>
      <c r="E4" s="84" t="s">
        <v>79</v>
      </c>
      <c r="F4" s="86"/>
      <c r="G4" s="86"/>
      <c r="H4" s="86"/>
      <c r="I4" s="86"/>
    </row>
    <row r="5" spans="4:9" x14ac:dyDescent="0.3">
      <c r="D5" s="91"/>
      <c r="E5" s="85" t="s">
        <v>80</v>
      </c>
      <c r="F5" s="87"/>
      <c r="G5" s="87"/>
      <c r="H5" s="87"/>
      <c r="I5" s="87"/>
    </row>
    <row r="6" spans="4:9" x14ac:dyDescent="0.3">
      <c r="D6" s="90" t="s">
        <v>62</v>
      </c>
      <c r="E6" s="84" t="s">
        <v>79</v>
      </c>
      <c r="F6" s="86"/>
      <c r="G6" s="86"/>
      <c r="H6" s="86"/>
      <c r="I6" s="86"/>
    </row>
    <row r="7" spans="4:9" x14ac:dyDescent="0.3">
      <c r="D7" s="91"/>
      <c r="E7" s="85" t="s">
        <v>80</v>
      </c>
      <c r="F7" s="87"/>
      <c r="G7" s="87"/>
      <c r="H7" s="87"/>
      <c r="I7" s="87"/>
    </row>
    <row r="8" spans="4:9" x14ac:dyDescent="0.3">
      <c r="D8" s="90" t="s">
        <v>63</v>
      </c>
      <c r="E8" s="84" t="s">
        <v>79</v>
      </c>
      <c r="F8" s="86"/>
      <c r="G8" s="86"/>
      <c r="H8" s="86"/>
      <c r="I8" s="86"/>
    </row>
    <row r="9" spans="4:9" x14ac:dyDescent="0.3">
      <c r="D9" s="91"/>
      <c r="E9" s="85" t="s">
        <v>80</v>
      </c>
      <c r="F9" s="87"/>
      <c r="G9" s="87"/>
      <c r="H9" s="87"/>
      <c r="I9" s="87"/>
    </row>
    <row r="10" spans="4:9" x14ac:dyDescent="0.3">
      <c r="D10" s="90" t="s">
        <v>64</v>
      </c>
      <c r="E10" s="84" t="s">
        <v>79</v>
      </c>
      <c r="F10" s="86"/>
      <c r="G10" s="86"/>
      <c r="H10" s="86"/>
      <c r="I10" s="86"/>
    </row>
    <row r="11" spans="4:9" x14ac:dyDescent="0.3">
      <c r="D11" s="92"/>
      <c r="E11" s="85" t="s">
        <v>80</v>
      </c>
      <c r="F11" s="88"/>
      <c r="G11" s="88"/>
      <c r="H11" s="88"/>
      <c r="I11" s="88"/>
    </row>
    <row r="12" spans="4:9" x14ac:dyDescent="0.3">
      <c r="D12" s="90" t="s">
        <v>65</v>
      </c>
      <c r="E12" s="84" t="s">
        <v>79</v>
      </c>
      <c r="F12" s="86"/>
      <c r="G12" s="86"/>
      <c r="H12" s="86"/>
      <c r="I12" s="86"/>
    </row>
    <row r="13" spans="4:9" x14ac:dyDescent="0.3">
      <c r="D13" s="91"/>
      <c r="E13" s="85" t="s">
        <v>80</v>
      </c>
      <c r="F13" s="87"/>
      <c r="G13" s="87"/>
      <c r="H13" s="87"/>
      <c r="I13" s="87"/>
    </row>
    <row r="14" spans="4:9" x14ac:dyDescent="0.3">
      <c r="D14" s="90" t="s">
        <v>66</v>
      </c>
      <c r="E14" s="84" t="s">
        <v>79</v>
      </c>
      <c r="F14" s="86"/>
      <c r="G14" s="86"/>
      <c r="H14" s="86"/>
      <c r="I14" s="86"/>
    </row>
    <row r="15" spans="4:9" x14ac:dyDescent="0.3">
      <c r="D15" s="92"/>
      <c r="E15" s="85" t="s">
        <v>80</v>
      </c>
      <c r="F15" s="88"/>
      <c r="G15" s="88"/>
      <c r="H15" s="88"/>
      <c r="I15" s="88"/>
    </row>
    <row r="16" spans="4:9" x14ac:dyDescent="0.3">
      <c r="D16" s="90" t="s">
        <v>73</v>
      </c>
      <c r="E16" s="84" t="s">
        <v>79</v>
      </c>
      <c r="F16" s="86"/>
      <c r="G16" s="86"/>
      <c r="H16" s="86"/>
      <c r="I16" s="86"/>
    </row>
    <row r="17" spans="4:9" x14ac:dyDescent="0.3">
      <c r="D17" s="91"/>
      <c r="E17" s="85" t="s">
        <v>80</v>
      </c>
      <c r="F17" s="87"/>
      <c r="G17" s="87"/>
      <c r="H17" s="87"/>
      <c r="I17" s="87"/>
    </row>
    <row r="18" spans="4:9" x14ac:dyDescent="0.3">
      <c r="D18" s="90" t="s">
        <v>67</v>
      </c>
      <c r="E18" s="84" t="s">
        <v>79</v>
      </c>
      <c r="F18" s="86"/>
      <c r="G18" s="86"/>
      <c r="H18" s="86"/>
      <c r="I18" s="86"/>
    </row>
    <row r="19" spans="4:9" x14ac:dyDescent="0.3">
      <c r="D19" s="91"/>
      <c r="E19" s="85" t="s">
        <v>80</v>
      </c>
      <c r="F19" s="87"/>
      <c r="G19" s="87"/>
      <c r="H19" s="87"/>
      <c r="I19" s="87"/>
    </row>
    <row r="20" spans="4:9" x14ac:dyDescent="0.3">
      <c r="D20" s="90" t="s">
        <v>68</v>
      </c>
      <c r="E20" s="84" t="s">
        <v>79</v>
      </c>
      <c r="F20" s="86"/>
      <c r="G20" s="86"/>
      <c r="H20" s="86"/>
      <c r="I20" s="86"/>
    </row>
    <row r="21" spans="4:9" x14ac:dyDescent="0.3">
      <c r="D21" s="91"/>
      <c r="E21" s="85" t="s">
        <v>80</v>
      </c>
      <c r="F21" s="87"/>
      <c r="G21" s="87"/>
      <c r="H21" s="87"/>
      <c r="I21" s="87"/>
    </row>
  </sheetData>
  <mergeCells count="1">
    <mergeCell ref="D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4" tint="0.59999389629810485"/>
  </sheetPr>
  <dimension ref="D2:I21"/>
  <sheetViews>
    <sheetView workbookViewId="0">
      <selection activeCell="B16" sqref="B16"/>
    </sheetView>
  </sheetViews>
  <sheetFormatPr baseColWidth="10" defaultRowHeight="14.4" x14ac:dyDescent="0.3"/>
  <cols>
    <col min="4" max="4" width="20.6640625" customWidth="1"/>
    <col min="5" max="5" width="10.6640625" customWidth="1"/>
    <col min="6" max="9" width="20.6640625" customWidth="1"/>
  </cols>
  <sheetData>
    <row r="2" spans="4:9" ht="18" x14ac:dyDescent="0.35">
      <c r="D2" s="181" t="s">
        <v>74</v>
      </c>
      <c r="E2" s="182"/>
      <c r="F2" s="182"/>
      <c r="G2" s="182"/>
      <c r="H2" s="182"/>
      <c r="I2" s="183"/>
    </row>
    <row r="3" spans="4:9" x14ac:dyDescent="0.3">
      <c r="D3" s="89" t="s">
        <v>0</v>
      </c>
      <c r="E3" s="93"/>
      <c r="F3" s="94" t="s">
        <v>72</v>
      </c>
      <c r="G3" s="94" t="s">
        <v>76</v>
      </c>
      <c r="H3" s="94" t="s">
        <v>75</v>
      </c>
      <c r="I3" s="94" t="s">
        <v>69</v>
      </c>
    </row>
    <row r="4" spans="4:9" x14ac:dyDescent="0.3">
      <c r="D4" s="90" t="s">
        <v>61</v>
      </c>
      <c r="E4" s="84" t="s">
        <v>77</v>
      </c>
      <c r="F4" s="86"/>
      <c r="G4" s="86"/>
      <c r="H4" s="86"/>
      <c r="I4" s="86"/>
    </row>
    <row r="5" spans="4:9" x14ac:dyDescent="0.3">
      <c r="D5" s="91"/>
      <c r="E5" s="85" t="s">
        <v>78</v>
      </c>
      <c r="F5" s="87"/>
      <c r="G5" s="87"/>
      <c r="H5" s="87"/>
      <c r="I5" s="87"/>
    </row>
    <row r="6" spans="4:9" x14ac:dyDescent="0.3">
      <c r="D6" s="90" t="s">
        <v>62</v>
      </c>
      <c r="E6" s="84" t="s">
        <v>77</v>
      </c>
      <c r="F6" s="86"/>
      <c r="G6" s="86"/>
      <c r="H6" s="86"/>
      <c r="I6" s="86"/>
    </row>
    <row r="7" spans="4:9" x14ac:dyDescent="0.3">
      <c r="D7" s="91"/>
      <c r="E7" s="85" t="s">
        <v>78</v>
      </c>
      <c r="F7" s="87"/>
      <c r="G7" s="87"/>
      <c r="H7" s="87"/>
      <c r="I7" s="87"/>
    </row>
    <row r="8" spans="4:9" x14ac:dyDescent="0.3">
      <c r="D8" s="90" t="s">
        <v>63</v>
      </c>
      <c r="E8" s="84" t="s">
        <v>77</v>
      </c>
      <c r="F8" s="86"/>
      <c r="G8" s="86"/>
      <c r="H8" s="86"/>
      <c r="I8" s="86"/>
    </row>
    <row r="9" spans="4:9" x14ac:dyDescent="0.3">
      <c r="D9" s="91"/>
      <c r="E9" s="85" t="s">
        <v>78</v>
      </c>
      <c r="F9" s="87"/>
      <c r="G9" s="87"/>
      <c r="H9" s="87"/>
      <c r="I9" s="87"/>
    </row>
    <row r="10" spans="4:9" x14ac:dyDescent="0.3">
      <c r="D10" s="90" t="s">
        <v>64</v>
      </c>
      <c r="E10" s="84" t="s">
        <v>77</v>
      </c>
      <c r="F10" s="86"/>
      <c r="G10" s="86"/>
      <c r="H10" s="86"/>
      <c r="I10" s="86"/>
    </row>
    <row r="11" spans="4:9" x14ac:dyDescent="0.3">
      <c r="D11" s="92"/>
      <c r="E11" s="85" t="s">
        <v>78</v>
      </c>
      <c r="F11" s="88"/>
      <c r="G11" s="88"/>
      <c r="H11" s="88"/>
      <c r="I11" s="88"/>
    </row>
    <row r="12" spans="4:9" x14ac:dyDescent="0.3">
      <c r="D12" s="90" t="s">
        <v>65</v>
      </c>
      <c r="E12" s="84" t="s">
        <v>77</v>
      </c>
      <c r="F12" s="86"/>
      <c r="G12" s="86"/>
      <c r="H12" s="86"/>
      <c r="I12" s="86"/>
    </row>
    <row r="13" spans="4:9" x14ac:dyDescent="0.3">
      <c r="D13" s="91"/>
      <c r="E13" s="85" t="s">
        <v>78</v>
      </c>
      <c r="F13" s="87"/>
      <c r="G13" s="87"/>
      <c r="H13" s="87"/>
      <c r="I13" s="87"/>
    </row>
    <row r="14" spans="4:9" x14ac:dyDescent="0.3">
      <c r="D14" s="90" t="s">
        <v>66</v>
      </c>
      <c r="E14" s="84" t="s">
        <v>77</v>
      </c>
      <c r="F14" s="86"/>
      <c r="G14" s="86"/>
      <c r="H14" s="86"/>
      <c r="I14" s="86"/>
    </row>
    <row r="15" spans="4:9" x14ac:dyDescent="0.3">
      <c r="D15" s="92"/>
      <c r="E15" s="85" t="s">
        <v>78</v>
      </c>
      <c r="F15" s="88"/>
      <c r="G15" s="88"/>
      <c r="H15" s="88"/>
      <c r="I15" s="88"/>
    </row>
    <row r="16" spans="4:9" x14ac:dyDescent="0.3">
      <c r="D16" s="90" t="s">
        <v>73</v>
      </c>
      <c r="E16" s="84" t="s">
        <v>77</v>
      </c>
      <c r="F16" s="86"/>
      <c r="G16" s="86"/>
      <c r="H16" s="86"/>
      <c r="I16" s="86"/>
    </row>
    <row r="17" spans="4:9" x14ac:dyDescent="0.3">
      <c r="D17" s="91"/>
      <c r="E17" s="85" t="s">
        <v>78</v>
      </c>
      <c r="F17" s="87"/>
      <c r="G17" s="87"/>
      <c r="H17" s="87"/>
      <c r="I17" s="87"/>
    </row>
    <row r="18" spans="4:9" x14ac:dyDescent="0.3">
      <c r="D18" s="90" t="s">
        <v>67</v>
      </c>
      <c r="E18" s="84" t="s">
        <v>77</v>
      </c>
      <c r="F18" s="86"/>
      <c r="G18" s="86"/>
      <c r="H18" s="86"/>
      <c r="I18" s="86"/>
    </row>
    <row r="19" spans="4:9" x14ac:dyDescent="0.3">
      <c r="D19" s="91"/>
      <c r="E19" s="85" t="s">
        <v>78</v>
      </c>
      <c r="F19" s="87"/>
      <c r="G19" s="87"/>
      <c r="H19" s="87"/>
      <c r="I19" s="87"/>
    </row>
    <row r="20" spans="4:9" x14ac:dyDescent="0.3">
      <c r="D20" s="90" t="s">
        <v>68</v>
      </c>
      <c r="E20" s="84" t="s">
        <v>77</v>
      </c>
      <c r="F20" s="86"/>
      <c r="G20" s="86"/>
      <c r="H20" s="86"/>
      <c r="I20" s="86"/>
    </row>
    <row r="21" spans="4:9" x14ac:dyDescent="0.3">
      <c r="D21" s="91"/>
      <c r="E21" s="85" t="s">
        <v>78</v>
      </c>
      <c r="F21" s="87"/>
      <c r="G21" s="87"/>
      <c r="H21" s="87"/>
      <c r="I21" s="87"/>
    </row>
  </sheetData>
  <mergeCells count="1">
    <mergeCell ref="D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5" tint="0.59999389629810485"/>
  </sheetPr>
  <dimension ref="D2:H21"/>
  <sheetViews>
    <sheetView workbookViewId="0">
      <selection activeCell="C11" sqref="C11"/>
    </sheetView>
  </sheetViews>
  <sheetFormatPr baseColWidth="10" defaultRowHeight="14.4" x14ac:dyDescent="0.3"/>
  <cols>
    <col min="4" max="4" width="20.6640625" customWidth="1"/>
    <col min="5" max="5" width="10.6640625" customWidth="1"/>
    <col min="6" max="8" width="20.6640625" style="1" customWidth="1"/>
  </cols>
  <sheetData>
    <row r="2" spans="4:8" ht="18" x14ac:dyDescent="0.35">
      <c r="D2" s="184" t="s">
        <v>81</v>
      </c>
      <c r="E2" s="185"/>
      <c r="F2" s="185"/>
      <c r="G2" s="185"/>
      <c r="H2" s="186"/>
    </row>
    <row r="3" spans="4:8" x14ac:dyDescent="0.3">
      <c r="D3" s="89" t="s">
        <v>0</v>
      </c>
      <c r="E3" s="93"/>
      <c r="F3" s="94" t="s">
        <v>72</v>
      </c>
      <c r="G3" s="94" t="s">
        <v>84</v>
      </c>
      <c r="H3" s="94" t="s">
        <v>69</v>
      </c>
    </row>
    <row r="4" spans="4:8" x14ac:dyDescent="0.3">
      <c r="D4" s="90" t="s">
        <v>61</v>
      </c>
      <c r="E4" s="84" t="s">
        <v>82</v>
      </c>
      <c r="F4" s="86"/>
      <c r="G4" s="86"/>
      <c r="H4" s="86"/>
    </row>
    <row r="5" spans="4:8" x14ac:dyDescent="0.3">
      <c r="D5" s="91"/>
      <c r="E5" s="85" t="s">
        <v>83</v>
      </c>
      <c r="F5" s="87"/>
      <c r="G5" s="87"/>
      <c r="H5" s="87"/>
    </row>
    <row r="6" spans="4:8" x14ac:dyDescent="0.3">
      <c r="D6" s="90" t="s">
        <v>62</v>
      </c>
      <c r="E6" s="84" t="s">
        <v>82</v>
      </c>
      <c r="F6" s="86"/>
      <c r="G6" s="86"/>
      <c r="H6" s="86"/>
    </row>
    <row r="7" spans="4:8" x14ac:dyDescent="0.3">
      <c r="D7" s="91"/>
      <c r="E7" s="85" t="s">
        <v>83</v>
      </c>
      <c r="F7" s="87"/>
      <c r="G7" s="87"/>
      <c r="H7" s="87"/>
    </row>
    <row r="8" spans="4:8" x14ac:dyDescent="0.3">
      <c r="D8" s="90" t="s">
        <v>63</v>
      </c>
      <c r="E8" s="84" t="s">
        <v>82</v>
      </c>
      <c r="F8" s="86"/>
      <c r="G8" s="86"/>
      <c r="H8" s="86"/>
    </row>
    <row r="9" spans="4:8" x14ac:dyDescent="0.3">
      <c r="D9" s="91"/>
      <c r="E9" s="85" t="s">
        <v>83</v>
      </c>
      <c r="F9" s="87"/>
      <c r="G9" s="87"/>
      <c r="H9" s="87"/>
    </row>
    <row r="10" spans="4:8" x14ac:dyDescent="0.3">
      <c r="D10" s="90" t="s">
        <v>64</v>
      </c>
      <c r="E10" s="84" t="s">
        <v>82</v>
      </c>
      <c r="F10" s="86"/>
      <c r="G10" s="86"/>
      <c r="H10" s="86"/>
    </row>
    <row r="11" spans="4:8" x14ac:dyDescent="0.3">
      <c r="D11" s="92"/>
      <c r="E11" s="85" t="s">
        <v>83</v>
      </c>
      <c r="F11" s="88"/>
      <c r="G11" s="88"/>
      <c r="H11" s="88"/>
    </row>
    <row r="12" spans="4:8" x14ac:dyDescent="0.3">
      <c r="D12" s="90" t="s">
        <v>65</v>
      </c>
      <c r="E12" s="84" t="s">
        <v>82</v>
      </c>
      <c r="F12" s="86"/>
      <c r="G12" s="86"/>
      <c r="H12" s="86"/>
    </row>
    <row r="13" spans="4:8" x14ac:dyDescent="0.3">
      <c r="D13" s="91"/>
      <c r="E13" s="85" t="s">
        <v>83</v>
      </c>
      <c r="F13" s="87"/>
      <c r="G13" s="87"/>
      <c r="H13" s="87"/>
    </row>
    <row r="14" spans="4:8" x14ac:dyDescent="0.3">
      <c r="D14" s="90" t="s">
        <v>66</v>
      </c>
      <c r="E14" s="84" t="s">
        <v>82</v>
      </c>
      <c r="F14" s="86"/>
      <c r="G14" s="86"/>
      <c r="H14" s="86"/>
    </row>
    <row r="15" spans="4:8" x14ac:dyDescent="0.3">
      <c r="D15" s="92"/>
      <c r="E15" s="85" t="s">
        <v>83</v>
      </c>
      <c r="F15" s="88"/>
      <c r="G15" s="88"/>
      <c r="H15" s="88"/>
    </row>
    <row r="16" spans="4:8" x14ac:dyDescent="0.3">
      <c r="D16" s="90" t="s">
        <v>73</v>
      </c>
      <c r="E16" s="84" t="s">
        <v>82</v>
      </c>
      <c r="F16" s="86"/>
      <c r="G16" s="86"/>
      <c r="H16" s="86"/>
    </row>
    <row r="17" spans="4:8" x14ac:dyDescent="0.3">
      <c r="D17" s="91"/>
      <c r="E17" s="85" t="s">
        <v>83</v>
      </c>
      <c r="F17" s="87"/>
      <c r="G17" s="87"/>
      <c r="H17" s="87"/>
    </row>
    <row r="18" spans="4:8" x14ac:dyDescent="0.3">
      <c r="D18" s="90" t="s">
        <v>67</v>
      </c>
      <c r="E18" s="84" t="s">
        <v>82</v>
      </c>
      <c r="F18" s="86"/>
      <c r="G18" s="86"/>
      <c r="H18" s="86"/>
    </row>
    <row r="19" spans="4:8" x14ac:dyDescent="0.3">
      <c r="D19" s="91"/>
      <c r="E19" s="85" t="s">
        <v>83</v>
      </c>
      <c r="F19" s="87"/>
      <c r="G19" s="87"/>
      <c r="H19" s="87"/>
    </row>
    <row r="20" spans="4:8" x14ac:dyDescent="0.3">
      <c r="D20" s="90" t="s">
        <v>68</v>
      </c>
      <c r="E20" s="84" t="s">
        <v>82</v>
      </c>
      <c r="F20" s="86"/>
      <c r="G20" s="86"/>
      <c r="H20" s="86"/>
    </row>
    <row r="21" spans="4:8" x14ac:dyDescent="0.3">
      <c r="D21" s="91"/>
      <c r="E21" s="85" t="s">
        <v>83</v>
      </c>
      <c r="F21" s="87"/>
      <c r="G21" s="87"/>
      <c r="H21" s="87"/>
    </row>
  </sheetData>
  <mergeCells count="1"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Accueil</vt:lpstr>
      <vt:lpstr>%FC</vt:lpstr>
      <vt:lpstr>Correspondance VMA</vt:lpstr>
      <vt:lpstr>Séances VMA</vt:lpstr>
      <vt:lpstr>Séances au seuil</vt:lpstr>
      <vt:lpstr>Sorties longues</vt:lpstr>
      <vt:lpstr>Accueil!Criteres</vt:lpstr>
      <vt:lpstr>Accueil!Zone_d_impression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</dc:creator>
  <cp:lastModifiedBy>LEROY Florence</cp:lastModifiedBy>
  <cp:lastPrinted>2018-08-07T08:44:42Z</cp:lastPrinted>
  <dcterms:created xsi:type="dcterms:W3CDTF">2009-01-09T11:00:21Z</dcterms:created>
  <dcterms:modified xsi:type="dcterms:W3CDTF">2020-01-22T08:51:34Z</dcterms:modified>
</cp:coreProperties>
</file>